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90" windowHeight="101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<sst xmlns="http://schemas.openxmlformats.org/spreadsheetml/2006/main" count="26" uniqueCount="14">
  <si>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Latitude</t>
  </si>
  <si>
    <t>H</t>
  </si>
  <si>
    <t>Heures du cadran canonial</t>
  </si>
  <si>
    <t>alpha</t>
  </si>
  <si>
    <t>theta</t>
  </si>
  <si>
    <t>k</t>
  </si>
  <si>
    <t>H temp</t>
  </si>
  <si>
    <t>T civil</t>
  </si>
  <si>
    <t>a</t>
  </si>
  <si>
    <t>d</t>
  </si>
  <si>
    <t>Soleil</t>
  </si>
  <si>
    <t>coucher</t>
  </si>
  <si>
    <t>Durée</t>
  </si>
  <si>
    <t>1/2 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</si>
</sst>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</numFmts>
  <fonts count="1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8.5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b/>
      <sz val="9.75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1" fillId="0" borderId="2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2" fontId="0" fillId="2" borderId="11" xfId="0" applyNumberFormat="1" applyFill="1" applyBorder="1" applyAlignment="1">
      <alignment horizontal="right"/>
    </xf>
    <xf numFmtId="2" fontId="0" fillId="2" borderId="12" xfId="0" applyNumberForma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Heures temporaires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75"/>
          <c:w val="0.90225"/>
          <c:h val="0.839"/>
        </c:manualLayout>
      </c:layout>
      <c:scatterChart>
        <c:scatterStyle val="lineMarker"/>
        <c:varyColors val="0"/>
        <c:ser>
          <c:idx val="1"/>
          <c:order val="0"/>
          <c:tx>
            <c:v>alpha 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Feuil1!$A$11:$A$58</c:f>
              <c:numCache/>
            </c:numRef>
          </c:xVal>
          <c:yVal>
            <c:numRef>
              <c:f>Feuil1!$N$11:$N$58</c:f>
              <c:numCache/>
            </c:numRef>
          </c:yVal>
          <c:smooth val="0"/>
        </c:ser>
        <c:ser>
          <c:idx val="2"/>
          <c:order val="1"/>
          <c:tx>
            <c:v>alpha 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Feuil1!$A$11:$A$58</c:f>
              <c:numCache/>
            </c:numRef>
          </c:xVal>
          <c:yVal>
            <c:numRef>
              <c:f>Feuil1!$Q$11:$Q$58</c:f>
              <c:numCache/>
            </c:numRef>
          </c:yVal>
          <c:smooth val="0"/>
        </c:ser>
        <c:ser>
          <c:idx val="3"/>
          <c:order val="2"/>
          <c:tx>
            <c:v>alpha 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Feuil1!$A$11:$A$58</c:f>
              <c:numCache/>
            </c:numRef>
          </c:xVal>
          <c:yVal>
            <c:numRef>
              <c:f>Feuil1!$T$11:$T$58</c:f>
              <c:numCache/>
            </c:numRef>
          </c:yVal>
          <c:smooth val="0"/>
        </c:ser>
        <c:ser>
          <c:idx val="0"/>
          <c:order val="3"/>
          <c:tx>
            <c:v>alpha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Feuil1!$A$11:$A$58</c:f>
              <c:numCache/>
            </c:numRef>
          </c:xVal>
          <c:yVal>
            <c:numRef>
              <c:f>Feuil1!$K$11:$K$58</c:f>
              <c:numCache/>
            </c:numRef>
          </c:yVal>
          <c:smooth val="0"/>
        </c:ser>
        <c:ser>
          <c:idx val="4"/>
          <c:order val="4"/>
          <c:tx>
            <c:v>alpha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Feuil1!$A$11:$A$58</c:f>
              <c:numCache/>
            </c:numRef>
          </c:xVal>
          <c:yVal>
            <c:numRef>
              <c:f>Feuil1!$H$11:$H$58</c:f>
              <c:numCache/>
            </c:numRef>
          </c:yVal>
          <c:smooth val="0"/>
        </c:ser>
        <c:axId val="14789569"/>
        <c:axId val="65997258"/>
      </c:scatterChart>
      <c:val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déclinaison du Soleil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crossBetween val="midCat"/>
        <c:dispUnits/>
      </c:valAx>
      <c:valAx>
        <c:axId val="6599725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Heures temporaires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789569"/>
        <c:crossesAt val="-3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6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Variation Temps solaire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35"/>
          <c:w val="0.932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alpha 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Feuil1!$A$11:$A$58</c:f>
              <c:numCache/>
            </c:numRef>
          </c:xVal>
          <c:yVal>
            <c:numRef>
              <c:f>Feuil1!$M$11:$M$58</c:f>
              <c:numCache/>
            </c:numRef>
          </c:yVal>
          <c:smooth val="0"/>
        </c:ser>
        <c:ser>
          <c:idx val="2"/>
          <c:order val="1"/>
          <c:tx>
            <c:v>alpha 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Feuil1!$A$11:$A$58</c:f>
              <c:numCache/>
            </c:numRef>
          </c:xVal>
          <c:yVal>
            <c:numRef>
              <c:f>Feuil1!$P$11:$P$58</c:f>
              <c:numCache/>
            </c:numRef>
          </c:yVal>
          <c:smooth val="0"/>
        </c:ser>
        <c:ser>
          <c:idx val="3"/>
          <c:order val="2"/>
          <c:tx>
            <c:v>alpha 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Feuil1!$A$11:$A$58</c:f>
              <c:numCache/>
            </c:numRef>
          </c:xVal>
          <c:yVal>
            <c:numRef>
              <c:f>Feuil1!$S$11:$S$58</c:f>
              <c:numCache/>
            </c:numRef>
          </c:yVal>
          <c:smooth val="0"/>
        </c:ser>
        <c:ser>
          <c:idx val="0"/>
          <c:order val="3"/>
          <c:tx>
            <c:v>alpha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Feuil1!$A$11:$A$58</c:f>
              <c:numCache/>
            </c:numRef>
          </c:xVal>
          <c:yVal>
            <c:numRef>
              <c:f>Feuil1!$J$11:$J$58</c:f>
              <c:numCache/>
            </c:numRef>
          </c:yVal>
          <c:smooth val="0"/>
        </c:ser>
        <c:ser>
          <c:idx val="4"/>
          <c:order val="4"/>
          <c:tx>
            <c:v>alpha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Feuil1!$A$11:$A$58</c:f>
              <c:numCache/>
            </c:numRef>
          </c:xVal>
          <c:yVal>
            <c:numRef>
              <c:f>Feuil1!$G$11:$G$58</c:f>
              <c:numCache/>
            </c:numRef>
          </c:yVal>
          <c:smooth val="0"/>
        </c:ser>
        <c:axId val="57104411"/>
        <c:axId val="44177652"/>
      </c:scatterChart>
      <c:valAx>
        <c:axId val="57104411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déclinaison du Soleil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At val="5"/>
        <c:crossBetween val="midCat"/>
        <c:dispUnits/>
        <c:majorUnit val="10"/>
      </c:valAx>
      <c:valAx>
        <c:axId val="44177652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 solaire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At val="-3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6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16</xdr:row>
      <xdr:rowOff>9525</xdr:rowOff>
    </xdr:from>
    <xdr:to>
      <xdr:col>22</xdr:col>
      <xdr:colOff>619125</xdr:colOff>
      <xdr:row>54</xdr:row>
      <xdr:rowOff>9525</xdr:rowOff>
    </xdr:to>
    <xdr:graphicFrame>
      <xdr:nvGraphicFramePr>
        <xdr:cNvPr id="1" name="Chart 4"/>
        <xdr:cNvGraphicFramePr/>
      </xdr:nvGraphicFramePr>
      <xdr:xfrm>
        <a:off x="6229350" y="2724150"/>
        <a:ext cx="66103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438150</xdr:colOff>
      <xdr:row>15</xdr:row>
      <xdr:rowOff>133350</xdr:rowOff>
    </xdr:from>
    <xdr:to>
      <xdr:col>31</xdr:col>
      <xdr:colOff>466725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13420725" y="2686050"/>
        <a:ext cx="612457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85" zoomScaleNormal="85" workbookViewId="0" topLeftCell="A1">
      <selection activeCell="G5" sqref="G5"/>
    </sheetView>
  </sheetViews>
  <sheetFormatPr defaultColWidth="11.421875" defaultRowHeight="12.75"/>
  <cols>
    <col min="1" max="1" width="11.421875" style="2" customWidth="1"/>
    <col min="2" max="3" width="10.421875" style="1" customWidth="1"/>
    <col min="4" max="4" width="3.140625" style="1" customWidth="1"/>
    <col min="5" max="8" width="10.421875" style="1" customWidth="1"/>
    <col min="9" max="9" width="3.140625" style="1" customWidth="1"/>
    <col min="10" max="10" width="10.421875" style="1" customWidth="1"/>
    <col min="11" max="11" width="9.28125" style="1" customWidth="1"/>
    <col min="12" max="12" width="1.8515625" style="1" customWidth="1"/>
    <col min="13" max="13" width="8.8515625" style="1" customWidth="1"/>
    <col min="14" max="14" width="7.140625" style="0" customWidth="1"/>
    <col min="15" max="15" width="2.7109375" style="0" customWidth="1"/>
    <col min="16" max="16" width="9.57421875" style="0" customWidth="1"/>
    <col min="18" max="18" width="2.28125" style="0" customWidth="1"/>
    <col min="19" max="19" width="8.57421875" style="0" customWidth="1"/>
    <col min="21" max="21" width="8.00390625" style="0" customWidth="1"/>
    <col min="24" max="24" width="11.421875" style="1" customWidth="1"/>
  </cols>
  <sheetData>
    <row r="1" ht="18.75">
      <c r="A1" s="4" t="s">
        <v>2</v>
      </c>
    </row>
    <row r="2" ht="12.75"/>
    <row r="3" spans="1:12" ht="12.75">
      <c r="A3" s="44" t="s">
        <v>0</v>
      </c>
      <c r="B3" s="45">
        <v>45.75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2.75"/>
    <row r="5" ht="12.75"/>
    <row r="6" ht="13.5" thickBot="1"/>
    <row r="7" spans="1:20" ht="12.75">
      <c r="A7" s="10"/>
      <c r="B7" s="11"/>
      <c r="C7" s="12"/>
      <c r="D7" s="20"/>
      <c r="E7" s="22"/>
      <c r="F7" s="11"/>
      <c r="G7" s="17"/>
      <c r="H7" s="15"/>
      <c r="I7" s="27"/>
      <c r="J7" s="17"/>
      <c r="K7" s="17"/>
      <c r="L7" s="28"/>
      <c r="M7" s="17"/>
      <c r="N7" s="31"/>
      <c r="O7" s="33"/>
      <c r="P7" s="17"/>
      <c r="Q7" s="17"/>
      <c r="R7" s="33"/>
      <c r="S7" s="17"/>
      <c r="T7" s="12"/>
    </row>
    <row r="8" spans="1:20" ht="15.75">
      <c r="A8" s="50" t="s">
        <v>9</v>
      </c>
      <c r="B8" s="42" t="s">
        <v>1</v>
      </c>
      <c r="C8" s="51" t="s">
        <v>12</v>
      </c>
      <c r="D8" s="39"/>
      <c r="E8" s="46" t="s">
        <v>3</v>
      </c>
      <c r="F8" s="52">
        <v>15</v>
      </c>
      <c r="G8" s="18"/>
      <c r="H8" s="16"/>
      <c r="I8" s="47"/>
      <c r="J8" s="48" t="s">
        <v>8</v>
      </c>
      <c r="K8" s="49">
        <v>30</v>
      </c>
      <c r="L8" s="28"/>
      <c r="M8" s="48" t="s">
        <v>8</v>
      </c>
      <c r="N8" s="32">
        <v>45</v>
      </c>
      <c r="O8" s="33"/>
      <c r="P8" s="48" t="s">
        <v>8</v>
      </c>
      <c r="Q8" s="49">
        <v>60</v>
      </c>
      <c r="R8" s="33"/>
      <c r="S8" s="48" t="s">
        <v>8</v>
      </c>
      <c r="T8" s="13">
        <v>75</v>
      </c>
    </row>
    <row r="9" spans="1:20" ht="12.75">
      <c r="A9" s="37" t="s">
        <v>10</v>
      </c>
      <c r="B9" s="42" t="s">
        <v>11</v>
      </c>
      <c r="C9" s="38" t="s">
        <v>13</v>
      </c>
      <c r="D9" s="41"/>
      <c r="E9" s="40" t="s">
        <v>4</v>
      </c>
      <c r="F9" s="6">
        <f>-DEGREES(ATAN2(TAN(RADIANS($F$8)),COS(RADIANS($B$3))))</f>
        <v>-68.99337831326682</v>
      </c>
      <c r="G9" s="34"/>
      <c r="H9" s="14"/>
      <c r="I9" s="29"/>
      <c r="J9" s="6"/>
      <c r="L9" s="29"/>
      <c r="M9" s="6"/>
      <c r="O9" s="33"/>
      <c r="P9" s="36"/>
      <c r="R9" s="33"/>
      <c r="S9" s="34"/>
      <c r="T9" s="8"/>
    </row>
    <row r="10" spans="1:20" ht="12.75">
      <c r="A10" s="5"/>
      <c r="B10" s="7"/>
      <c r="C10" s="14"/>
      <c r="D10" s="39"/>
      <c r="E10" s="40" t="s">
        <v>5</v>
      </c>
      <c r="F10" s="42" t="s">
        <v>1</v>
      </c>
      <c r="G10" s="43" t="s">
        <v>7</v>
      </c>
      <c r="H10" s="38" t="s">
        <v>6</v>
      </c>
      <c r="I10" s="28"/>
      <c r="J10" s="43" t="s">
        <v>7</v>
      </c>
      <c r="K10" s="18" t="s">
        <v>6</v>
      </c>
      <c r="L10" s="28"/>
      <c r="M10" s="43" t="s">
        <v>7</v>
      </c>
      <c r="N10" s="32" t="s">
        <v>6</v>
      </c>
      <c r="O10" s="33"/>
      <c r="P10" s="43" t="s">
        <v>7</v>
      </c>
      <c r="Q10" s="32" t="s">
        <v>6</v>
      </c>
      <c r="R10" s="33"/>
      <c r="S10" s="43" t="s">
        <v>7</v>
      </c>
      <c r="T10" s="35" t="s">
        <v>6</v>
      </c>
    </row>
    <row r="11" spans="1:20" ht="12.75">
      <c r="A11" s="5">
        <v>23.45</v>
      </c>
      <c r="B11" s="7">
        <f aca="true" t="shared" si="0" ref="B11:B58">DEGREES(ACOS(-TAN(RADIANS($B$3))*TAN(RADIANS(A11))))/15</f>
        <v>7.762761441612971</v>
      </c>
      <c r="C11" s="9">
        <f aca="true" t="shared" si="1" ref="C11:C58">B11/24</f>
        <v>0.3234483934005405</v>
      </c>
      <c r="D11" s="21"/>
      <c r="E11" s="23">
        <f>SIN(RADIANS($B$3))*TAN(RADIANS($A11))*COS(RADIANS($F$9))/TAN(RADIANS(F$8))</f>
        <v>0.41568868604578607</v>
      </c>
      <c r="F11" s="7">
        <f>-((DEGREES(ASIN(E11))-$F$9)/15)</f>
        <v>-6.237071474986118</v>
      </c>
      <c r="G11" s="19">
        <f>12+F11</f>
        <v>5.762928525013882</v>
      </c>
      <c r="H11" s="14">
        <f>6*($B11+F11)/$B11</f>
        <v>1.179237552076448</v>
      </c>
      <c r="I11" s="30"/>
      <c r="J11" s="19">
        <v>7.30266347199691</v>
      </c>
      <c r="K11" s="19">
        <v>2.3693307619971926</v>
      </c>
      <c r="L11" s="29"/>
      <c r="M11" s="19">
        <v>8.688709693155204</v>
      </c>
      <c r="N11" s="19">
        <v>3.4406347547193725</v>
      </c>
      <c r="O11" s="33"/>
      <c r="P11" s="19">
        <v>9.898580959084537</v>
      </c>
      <c r="Q11" s="19">
        <v>4.375769455196225</v>
      </c>
      <c r="R11" s="33"/>
      <c r="S11" s="19">
        <v>10.981024298481081</v>
      </c>
      <c r="T11" s="8">
        <v>5.212412457203739</v>
      </c>
    </row>
    <row r="12" spans="1:20" ht="12.75">
      <c r="A12" s="5">
        <v>22</v>
      </c>
      <c r="B12" s="7">
        <f t="shared" si="0"/>
        <v>7.6335485901682745</v>
      </c>
      <c r="C12" s="9">
        <f t="shared" si="1"/>
        <v>0.3180645245903448</v>
      </c>
      <c r="D12" s="21"/>
      <c r="E12" s="23">
        <f aca="true" t="shared" si="2" ref="E12:E37">SIN(RADIANS($B$3))*TAN(RADIANS($A12))*COS(RADIANS($F$9))/TAN(RADIANS(F$8))</f>
        <v>0.38718018786363956</v>
      </c>
      <c r="F12" s="7">
        <f aca="true" t="shared" si="3" ref="F12:F50">-((DEGREES(ASIN(E12))-$F$9)/15)</f>
        <v>-6.1181689441523455</v>
      </c>
      <c r="G12" s="19">
        <f aca="true" t="shared" si="4" ref="G12:G50">12+F12</f>
        <v>5.8818310558476545</v>
      </c>
      <c r="H12" s="14">
        <f aca="true" t="shared" si="5" ref="H12:H36">6*($B12+F12)/$B12</f>
        <v>1.1910945176671945</v>
      </c>
      <c r="I12" s="30"/>
      <c r="J12" s="19">
        <v>7.397918964832836</v>
      </c>
      <c r="K12" s="19">
        <v>2.3827457328866894</v>
      </c>
      <c r="L12" s="29"/>
      <c r="M12" s="19">
        <v>8.75757910591818</v>
      </c>
      <c r="N12" s="19">
        <v>3.45144409121236</v>
      </c>
      <c r="O12" s="33"/>
      <c r="P12" s="19">
        <v>9.942744210858653</v>
      </c>
      <c r="Q12" s="19">
        <v>4.38298864688618</v>
      </c>
      <c r="R12" s="33"/>
      <c r="S12" s="19">
        <v>11.002529837990961</v>
      </c>
      <c r="T12" s="8">
        <v>5.215984426985575</v>
      </c>
    </row>
    <row r="13" spans="1:20" ht="12.75">
      <c r="A13" s="5">
        <f>A12-1</f>
        <v>21</v>
      </c>
      <c r="B13" s="7">
        <f t="shared" si="0"/>
        <v>7.547105297235557</v>
      </c>
      <c r="C13" s="9">
        <f t="shared" si="1"/>
        <v>0.31446272071814824</v>
      </c>
      <c r="D13" s="21"/>
      <c r="E13" s="23">
        <f t="shared" si="2"/>
        <v>0.3678586678176332</v>
      </c>
      <c r="F13" s="7">
        <f t="shared" si="3"/>
        <v>-6.038466304712162</v>
      </c>
      <c r="G13" s="19">
        <f t="shared" si="4"/>
        <v>5.961533695287838</v>
      </c>
      <c r="H13" s="14">
        <f t="shared" si="5"/>
        <v>1.199378251480867</v>
      </c>
      <c r="I13" s="30"/>
      <c r="J13" s="19">
        <v>7.462021477735369</v>
      </c>
      <c r="K13" s="19">
        <v>2.392276235557342</v>
      </c>
      <c r="L13" s="29"/>
      <c r="M13" s="19">
        <v>8.804081734237934</v>
      </c>
      <c r="N13" s="19">
        <v>3.4592232598641197</v>
      </c>
      <c r="O13" s="33"/>
      <c r="P13" s="19">
        <v>9.972629829307241</v>
      </c>
      <c r="Q13" s="19">
        <v>4.38822693667568</v>
      </c>
      <c r="R13" s="33"/>
      <c r="S13" s="19">
        <v>11.017099828305238</v>
      </c>
      <c r="T13" s="8">
        <v>5.218587683899318</v>
      </c>
    </row>
    <row r="14" spans="1:20" ht="12.75">
      <c r="A14" s="5">
        <f aca="true" t="shared" si="6" ref="A14:A57">A13-1</f>
        <v>20</v>
      </c>
      <c r="B14" s="7">
        <f t="shared" si="0"/>
        <v>7.462627352620657</v>
      </c>
      <c r="C14" s="9">
        <f t="shared" si="1"/>
        <v>0.310942806359194</v>
      </c>
      <c r="D14" s="21"/>
      <c r="E14" s="23">
        <f t="shared" si="2"/>
        <v>0.34879434717056584</v>
      </c>
      <c r="F14" s="7">
        <f t="shared" si="3"/>
        <v>-5.9604645359220205</v>
      </c>
      <c r="G14" s="19">
        <f t="shared" si="4"/>
        <v>6.0395354640779795</v>
      </c>
      <c r="H14" s="14">
        <f t="shared" si="5"/>
        <v>1.2077484878066065</v>
      </c>
      <c r="I14" s="30"/>
      <c r="J14" s="19">
        <v>7.524936361007489</v>
      </c>
      <c r="K14" s="19">
        <v>2.402020285184682</v>
      </c>
      <c r="L14" s="29"/>
      <c r="M14" s="19">
        <v>8.84983722858092</v>
      </c>
      <c r="N14" s="19">
        <v>3.467249035036298</v>
      </c>
      <c r="O14" s="33"/>
      <c r="P14" s="19">
        <v>10.002083535979157</v>
      </c>
      <c r="Q14" s="19">
        <v>4.393662417041982</v>
      </c>
      <c r="R14" s="33"/>
      <c r="S14" s="19">
        <v>11.031471914341571</v>
      </c>
      <c r="T14" s="8">
        <v>5.221297240319809</v>
      </c>
    </row>
    <row r="15" spans="1:20" ht="12.75">
      <c r="A15" s="5">
        <f t="shared" si="6"/>
        <v>19</v>
      </c>
      <c r="B15" s="7">
        <f t="shared" si="0"/>
        <v>7.379948298367514</v>
      </c>
      <c r="C15" s="9">
        <f t="shared" si="1"/>
        <v>0.3074978457653131</v>
      </c>
      <c r="D15" s="21"/>
      <c r="E15" s="23">
        <f t="shared" si="2"/>
        <v>0.32997073327246007</v>
      </c>
      <c r="F15" s="7">
        <f t="shared" si="3"/>
        <v>-5.884025162918893</v>
      </c>
      <c r="G15" s="19">
        <f t="shared" si="4"/>
        <v>6.115974837081107</v>
      </c>
      <c r="H15" s="14">
        <f t="shared" si="5"/>
        <v>1.2162061914007132</v>
      </c>
      <c r="I15" s="30"/>
      <c r="J15" s="19">
        <v>7.586752639486194</v>
      </c>
      <c r="K15" s="19">
        <v>2.41196887938358</v>
      </c>
      <c r="L15" s="29"/>
      <c r="M15" s="19">
        <v>8.894897584939649</v>
      </c>
      <c r="N15" s="19">
        <v>3.475508806141189</v>
      </c>
      <c r="O15" s="33"/>
      <c r="P15" s="19">
        <v>10.031133965596872</v>
      </c>
      <c r="Q15" s="19">
        <v>4.399284692952129</v>
      </c>
      <c r="R15" s="33"/>
      <c r="S15" s="19">
        <v>11.045658886113085</v>
      </c>
      <c r="T15" s="8">
        <v>5.224107479914443</v>
      </c>
    </row>
    <row r="16" spans="1:20" ht="12.75">
      <c r="A16" s="5">
        <f t="shared" si="6"/>
        <v>18</v>
      </c>
      <c r="B16" s="7">
        <f t="shared" si="0"/>
        <v>7.298916262899626</v>
      </c>
      <c r="C16" s="9">
        <f t="shared" si="1"/>
        <v>0.3041215109541511</v>
      </c>
      <c r="D16" s="21"/>
      <c r="E16" s="23">
        <f t="shared" si="2"/>
        <v>0.3113720372186456</v>
      </c>
      <c r="F16" s="7">
        <f t="shared" si="3"/>
        <v>-5.809020906705873</v>
      </c>
      <c r="G16" s="19">
        <f t="shared" si="4"/>
        <v>6.190979093294127</v>
      </c>
      <c r="H16" s="14">
        <f t="shared" si="5"/>
        <v>1.2247533490144724</v>
      </c>
      <c r="I16" s="30"/>
      <c r="J16" s="19">
        <v>7.647553364255174</v>
      </c>
      <c r="K16" s="19">
        <v>2.4221154382589902</v>
      </c>
      <c r="L16" s="29"/>
      <c r="M16" s="19">
        <v>8.939311928536696</v>
      </c>
      <c r="N16" s="19">
        <v>3.4839924493825687</v>
      </c>
      <c r="O16" s="33"/>
      <c r="P16" s="19">
        <v>10.0598083870179</v>
      </c>
      <c r="Q16" s="19">
        <v>4.4050851854453335</v>
      </c>
      <c r="R16" s="33"/>
      <c r="S16" s="19">
        <v>11.059672972927725</v>
      </c>
      <c r="T16" s="8">
        <v>5.227013715568743</v>
      </c>
    </row>
    <row r="17" spans="1:20" ht="12.75">
      <c r="A17" s="5">
        <f t="shared" si="6"/>
        <v>17</v>
      </c>
      <c r="B17" s="7">
        <f t="shared" si="0"/>
        <v>7.2193919805830555</v>
      </c>
      <c r="C17" s="9">
        <f t="shared" si="1"/>
        <v>0.30080799919096063</v>
      </c>
      <c r="D17" s="21"/>
      <c r="E17" s="23">
        <f t="shared" si="2"/>
        <v>0.29298311622755635</v>
      </c>
      <c r="F17" s="7">
        <f t="shared" si="3"/>
        <v>-5.735334255799984</v>
      </c>
      <c r="G17" s="19">
        <f t="shared" si="4"/>
        <v>6.264665744200016</v>
      </c>
      <c r="H17" s="14">
        <f t="shared" si="5"/>
        <v>1.2333928359406374</v>
      </c>
      <c r="I17" s="30"/>
      <c r="J17" s="19">
        <v>7.707416274988284</v>
      </c>
      <c r="K17" s="19">
        <v>2.432455472795893</v>
      </c>
      <c r="L17" s="29"/>
      <c r="M17" s="19">
        <v>8.983126790744135</v>
      </c>
      <c r="N17" s="19">
        <v>3.492692001733741</v>
      </c>
      <c r="O17" s="33"/>
      <c r="P17" s="19">
        <v>10.088132822834192</v>
      </c>
      <c r="Q17" s="19">
        <v>4.4110569014887595</v>
      </c>
      <c r="R17" s="33"/>
      <c r="S17" s="19">
        <v>11.073525890021353</v>
      </c>
      <c r="T17" s="8">
        <v>5.230012073755976</v>
      </c>
    </row>
    <row r="18" spans="1:20" ht="12.75">
      <c r="A18" s="5">
        <f t="shared" si="6"/>
        <v>16</v>
      </c>
      <c r="B18" s="7">
        <f t="shared" si="0"/>
        <v>7.141247122675419</v>
      </c>
      <c r="C18" s="9">
        <f t="shared" si="1"/>
        <v>0.2975519634448091</v>
      </c>
      <c r="D18" s="21"/>
      <c r="E18" s="23">
        <f t="shared" si="2"/>
        <v>0.2747894201611165</v>
      </c>
      <c r="F18" s="7">
        <f t="shared" si="3"/>
        <v>-5.662856245982339</v>
      </c>
      <c r="G18" s="19">
        <f t="shared" si="4"/>
        <v>6.337143754017661</v>
      </c>
      <c r="H18" s="14">
        <f t="shared" si="5"/>
        <v>1.2421283156540963</v>
      </c>
      <c r="I18" s="30"/>
      <c r="J18" s="19">
        <v>7.766414382205379</v>
      </c>
      <c r="K18" s="19">
        <v>2.4429863201189392</v>
      </c>
      <c r="L18" s="29"/>
      <c r="M18" s="19">
        <v>9.026386358948582</v>
      </c>
      <c r="N18" s="19">
        <v>3.5016013954122567</v>
      </c>
      <c r="O18" s="33"/>
      <c r="P18" s="19">
        <v>10.116132159134507</v>
      </c>
      <c r="Q18" s="19">
        <v>4.4171942447836345</v>
      </c>
      <c r="R18" s="33"/>
      <c r="S18" s="19">
        <v>11.087228881727281</v>
      </c>
      <c r="T18" s="8">
        <v>5.233099399088638</v>
      </c>
    </row>
    <row r="19" spans="1:20" ht="12.75">
      <c r="A19" s="5">
        <f t="shared" si="6"/>
        <v>15</v>
      </c>
      <c r="B19" s="7">
        <f t="shared" si="0"/>
        <v>7.064362879719113</v>
      </c>
      <c r="C19" s="9">
        <f t="shared" si="1"/>
        <v>0.2943484533216297</v>
      </c>
      <c r="D19" s="21"/>
      <c r="E19" s="23">
        <f t="shared" si="2"/>
        <v>0.2567769417664499</v>
      </c>
      <c r="F19" s="7">
        <f t="shared" si="3"/>
        <v>-5.591485410656871</v>
      </c>
      <c r="G19" s="19">
        <f t="shared" si="4"/>
        <v>6.408514589343129</v>
      </c>
      <c r="H19" s="14">
        <f t="shared" si="5"/>
        <v>1.2509641654655248</v>
      </c>
      <c r="I19" s="30"/>
      <c r="J19" s="19">
        <v>7.824616481752006</v>
      </c>
      <c r="K19" s="19">
        <v>2.4537069320985854</v>
      </c>
      <c r="L19" s="29"/>
      <c r="M19" s="19">
        <v>9.069132702849524</v>
      </c>
      <c r="N19" s="19">
        <v>3.5107162411789834</v>
      </c>
      <c r="O19" s="33"/>
      <c r="P19" s="19">
        <v>10.143830246535906</v>
      </c>
      <c r="Q19" s="19">
        <v>4.4234928598079915</v>
      </c>
      <c r="R19" s="33"/>
      <c r="S19" s="19">
        <v>11.1007927615428</v>
      </c>
      <c r="T19" s="8">
        <v>5.236273175287717</v>
      </c>
    </row>
    <row r="20" spans="1:20" ht="12.75">
      <c r="A20" s="5">
        <f t="shared" si="6"/>
        <v>14</v>
      </c>
      <c r="B20" s="7">
        <f t="shared" si="0"/>
        <v>6.988628748469534</v>
      </c>
      <c r="C20" s="9">
        <f t="shared" si="1"/>
        <v>0.2911928645195639</v>
      </c>
      <c r="D20" s="21"/>
      <c r="E20" s="23">
        <f t="shared" si="2"/>
        <v>0.2389321702593512</v>
      </c>
      <c r="F20" s="7">
        <f t="shared" si="3"/>
        <v>-5.521126871936372</v>
      </c>
      <c r="G20" s="19">
        <f t="shared" si="4"/>
        <v>6.478873128063628</v>
      </c>
      <c r="H20" s="14">
        <f t="shared" si="5"/>
        <v>1.2599054229525664</v>
      </c>
      <c r="I20" s="30"/>
      <c r="J20" s="19">
        <v>7.882087611708404</v>
      </c>
      <c r="K20" s="19">
        <v>2.464617706991467</v>
      </c>
      <c r="L20" s="29"/>
      <c r="M20" s="19">
        <v>9.11140598019456</v>
      </c>
      <c r="N20" s="19">
        <v>3.5200336514329584</v>
      </c>
      <c r="O20" s="33"/>
      <c r="P20" s="19">
        <v>10.171249993462848</v>
      </c>
      <c r="Q20" s="19">
        <v>4.429949503094462</v>
      </c>
      <c r="R20" s="33"/>
      <c r="S20" s="19">
        <v>11.11422794941628</v>
      </c>
      <c r="T20" s="8">
        <v>5.239531459634884</v>
      </c>
    </row>
    <row r="21" spans="1:20" ht="12.75">
      <c r="A21" s="5">
        <f t="shared" si="6"/>
        <v>13</v>
      </c>
      <c r="B21" s="7">
        <f t="shared" si="0"/>
        <v>6.913941486286287</v>
      </c>
      <c r="C21" s="9">
        <f t="shared" si="1"/>
        <v>0.28808089526192865</v>
      </c>
      <c r="D21" s="21"/>
      <c r="E21" s="23">
        <f t="shared" si="2"/>
        <v>0.22124204790657434</v>
      </c>
      <c r="F21" s="7">
        <f t="shared" si="3"/>
        <v>-5.451691548435511</v>
      </c>
      <c r="G21" s="19">
        <f t="shared" si="4"/>
        <v>6.548308451564489</v>
      </c>
      <c r="H21" s="14">
        <f t="shared" si="5"/>
        <v>1.2689577492819084</v>
      </c>
      <c r="I21" s="30"/>
      <c r="J21" s="19">
        <v>7.938889460241758</v>
      </c>
      <c r="K21" s="19">
        <v>2.4757203561990786</v>
      </c>
      <c r="L21" s="29"/>
      <c r="M21" s="19">
        <v>9.153244624550101</v>
      </c>
      <c r="N21" s="19">
        <v>3.5295520960687323</v>
      </c>
      <c r="O21" s="33"/>
      <c r="P21" s="19">
        <v>10.198413452542418</v>
      </c>
      <c r="Q21" s="19">
        <v>4.436561937038948</v>
      </c>
      <c r="R21" s="33"/>
      <c r="S21" s="19">
        <v>11.127544506545991</v>
      </c>
      <c r="T21" s="8">
        <v>5.24287282860188</v>
      </c>
    </row>
    <row r="22" spans="1:20" ht="12.75">
      <c r="A22" s="5">
        <f t="shared" si="6"/>
        <v>12</v>
      </c>
      <c r="B22" s="7">
        <f t="shared" si="0"/>
        <v>6.840204203415633</v>
      </c>
      <c r="C22" s="9">
        <f t="shared" si="1"/>
        <v>0.28500850847565135</v>
      </c>
      <c r="D22" s="21"/>
      <c r="E22" s="23">
        <f t="shared" si="2"/>
        <v>0.20369392929612942</v>
      </c>
      <c r="F22" s="7">
        <f t="shared" si="3"/>
        <v>-5.3830954603013</v>
      </c>
      <c r="G22" s="19">
        <f t="shared" si="4"/>
        <v>6.6169045396987</v>
      </c>
      <c r="H22" s="14">
        <f t="shared" si="5"/>
        <v>1.2781274065356678</v>
      </c>
      <c r="I22" s="30"/>
      <c r="J22" s="19">
        <v>7.995080731549324</v>
      </c>
      <c r="K22" s="19">
        <v>2.487017800038046</v>
      </c>
      <c r="L22" s="29"/>
      <c r="M22" s="19">
        <v>9.194685517366253</v>
      </c>
      <c r="N22" s="19">
        <v>3.539271285585664</v>
      </c>
      <c r="O22" s="33"/>
      <c r="P22" s="19">
        <v>10.22534190088957</v>
      </c>
      <c r="Q22" s="19">
        <v>4.44332884252994</v>
      </c>
      <c r="R22" s="33"/>
      <c r="S22" s="19">
        <v>11.14075216795348</v>
      </c>
      <c r="T22" s="8">
        <v>5.246296332833931</v>
      </c>
    </row>
    <row r="23" spans="1:20" ht="12.75">
      <c r="A23" s="5">
        <f t="shared" si="6"/>
        <v>11</v>
      </c>
      <c r="B23" s="7">
        <f t="shared" si="0"/>
        <v>6.767325569363077</v>
      </c>
      <c r="C23" s="9">
        <f t="shared" si="1"/>
        <v>0.28197189872346157</v>
      </c>
      <c r="D23" s="21"/>
      <c r="E23" s="23">
        <f t="shared" si="2"/>
        <v>0.18627554301299348</v>
      </c>
      <c r="F23" s="7">
        <f t="shared" si="3"/>
        <v>-5.315259115572908</v>
      </c>
      <c r="G23" s="19">
        <f t="shared" si="4"/>
        <v>6.684740884427092</v>
      </c>
      <c r="H23" s="14">
        <f t="shared" si="5"/>
        <v>1.2874212469078836</v>
      </c>
      <c r="I23" s="30"/>
      <c r="J23" s="19">
        <v>8.050717475930757</v>
      </c>
      <c r="K23" s="19">
        <v>2.4985140877970746</v>
      </c>
      <c r="L23" s="29"/>
      <c r="M23" s="19">
        <v>9.235764146308533</v>
      </c>
      <c r="N23" s="19">
        <v>3.5491920771132954</v>
      </c>
      <c r="O23" s="33"/>
      <c r="P23" s="19">
        <v>10.252055914974381</v>
      </c>
      <c r="Q23" s="19">
        <v>4.450249747458096</v>
      </c>
      <c r="R23" s="33"/>
      <c r="S23" s="19">
        <v>11.15386037306957</v>
      </c>
      <c r="T23" s="8">
        <v>5.249801460038163</v>
      </c>
    </row>
    <row r="24" spans="1:20" ht="12.75">
      <c r="A24" s="5">
        <f t="shared" si="6"/>
        <v>10</v>
      </c>
      <c r="B24" s="7">
        <f t="shared" si="0"/>
        <v>6.695219114031813</v>
      </c>
      <c r="C24" s="9">
        <f t="shared" si="1"/>
        <v>0.27896746308465886</v>
      </c>
      <c r="D24" s="21"/>
      <c r="E24" s="23">
        <f t="shared" si="2"/>
        <v>0.16897495546238672</v>
      </c>
      <c r="F24" s="7">
        <f t="shared" si="3"/>
        <v>-5.248106964769265</v>
      </c>
      <c r="G24" s="19">
        <f t="shared" si="4"/>
        <v>6.751893035230735</v>
      </c>
      <c r="H24" s="14">
        <f t="shared" si="5"/>
        <v>1.296846712212626</v>
      </c>
      <c r="I24" s="30"/>
      <c r="J24" s="19">
        <v>8.105853389123297</v>
      </c>
      <c r="K24" s="19">
        <v>2.510214338423637</v>
      </c>
      <c r="L24" s="29"/>
      <c r="M24" s="19">
        <v>9.276514751588012</v>
      </c>
      <c r="N24" s="19">
        <v>3.5593163999330937</v>
      </c>
      <c r="O24" s="33"/>
      <c r="P24" s="19">
        <v>10.27857544069288</v>
      </c>
      <c r="Q24" s="19">
        <v>4.457324968768208</v>
      </c>
      <c r="R24" s="33"/>
      <c r="S24" s="19">
        <v>11.166878294549415</v>
      </c>
      <c r="T24" s="8">
        <v>5.253388104621222</v>
      </c>
    </row>
    <row r="25" spans="1:20" ht="12.75">
      <c r="A25" s="5">
        <f t="shared" si="6"/>
        <v>9</v>
      </c>
      <c r="B25" s="7">
        <f t="shared" si="0"/>
        <v>6.623802607801116</v>
      </c>
      <c r="C25" s="9">
        <f t="shared" si="1"/>
        <v>0.2759917753250465</v>
      </c>
      <c r="D25" s="21"/>
      <c r="E25" s="23">
        <f t="shared" si="2"/>
        <v>0.15178053660445143</v>
      </c>
      <c r="F25" s="7">
        <f t="shared" si="3"/>
        <v>-5.1815669128283455</v>
      </c>
      <c r="G25" s="19">
        <f t="shared" si="4"/>
        <v>6.8184330871716545</v>
      </c>
      <c r="H25" s="14">
        <f t="shared" si="5"/>
        <v>1.3064118425940336</v>
      </c>
      <c r="I25" s="30"/>
      <c r="J25" s="19">
        <v>8.160540085292949</v>
      </c>
      <c r="K25" s="19">
        <v>2.5221246990194115</v>
      </c>
      <c r="L25" s="29"/>
      <c r="M25" s="19">
        <v>9.316970461817707</v>
      </c>
      <c r="N25" s="19">
        <v>3.5696471977992976</v>
      </c>
      <c r="O25" s="33"/>
      <c r="P25" s="19">
        <v>10.30491985920196</v>
      </c>
      <c r="Q25" s="19">
        <v>4.464555566192438</v>
      </c>
      <c r="R25" s="33"/>
      <c r="S25" s="19">
        <v>11.179814865514134</v>
      </c>
      <c r="T25" s="8">
        <v>5.257056543152508</v>
      </c>
    </row>
    <row r="26" spans="1:20" ht="12.75">
      <c r="A26" s="5">
        <f t="shared" si="6"/>
        <v>8</v>
      </c>
      <c r="B26" s="7">
        <f t="shared" si="0"/>
        <v>6.5529975074701</v>
      </c>
      <c r="C26" s="9">
        <f t="shared" si="1"/>
        <v>0.2730415628112542</v>
      </c>
      <c r="D26" s="21"/>
      <c r="E26" s="23">
        <f t="shared" si="2"/>
        <v>0.1346809273831295</v>
      </c>
      <c r="F26" s="7">
        <f t="shared" si="3"/>
        <v>-5.11556987929591</v>
      </c>
      <c r="G26" s="19">
        <f t="shared" si="4"/>
        <v>6.88443012070409</v>
      </c>
      <c r="H26" s="14">
        <f t="shared" si="5"/>
        <v>1.316125293686371</v>
      </c>
      <c r="I26" s="30"/>
      <c r="J26" s="19">
        <v>8.214827347466832</v>
      </c>
      <c r="K26" s="19">
        <v>2.5342523189869177</v>
      </c>
      <c r="L26" s="29"/>
      <c r="M26" s="19">
        <v>9.357163420751009</v>
      </c>
      <c r="N26" s="19">
        <v>3.580188385938235</v>
      </c>
      <c r="O26" s="33"/>
      <c r="P26" s="19">
        <v>10.33110804902647</v>
      </c>
      <c r="Q26" s="19">
        <v>4.471943306185231</v>
      </c>
      <c r="R26" s="33"/>
      <c r="S26" s="19">
        <v>11.192678805400073</v>
      </c>
      <c r="T26" s="8">
        <v>5.260807414915431</v>
      </c>
    </row>
    <row r="27" spans="1:20" ht="12.75">
      <c r="A27" s="5">
        <f t="shared" si="6"/>
        <v>7</v>
      </c>
      <c r="B27" s="7">
        <f t="shared" si="0"/>
        <v>6.482728457167384</v>
      </c>
      <c r="C27" s="9">
        <f t="shared" si="1"/>
        <v>0.27011368571530764</v>
      </c>
      <c r="D27" s="21"/>
      <c r="E27" s="23">
        <f t="shared" si="2"/>
        <v>0.11766500864856573</v>
      </c>
      <c r="F27" s="7">
        <f t="shared" si="3"/>
        <v>-5.050049399081422</v>
      </c>
      <c r="G27" s="19">
        <f t="shared" si="4"/>
        <v>6.949950600918578</v>
      </c>
      <c r="H27" s="14">
        <f t="shared" si="5"/>
        <v>1.3259963617652144</v>
      </c>
      <c r="I27" s="30"/>
      <c r="J27" s="19">
        <v>8.268763358691762</v>
      </c>
      <c r="K27" s="19">
        <v>2.5466053382048384</v>
      </c>
      <c r="L27" s="29"/>
      <c r="M27" s="19">
        <v>9.397124906112525</v>
      </c>
      <c r="N27" s="19">
        <v>3.590944821071716</v>
      </c>
      <c r="O27" s="33"/>
      <c r="P27" s="19">
        <v>10.357158444901227</v>
      </c>
      <c r="Q27" s="19">
        <v>4.479490634889302</v>
      </c>
      <c r="R27" s="33"/>
      <c r="S27" s="19">
        <v>11.205478644582426</v>
      </c>
      <c r="T27" s="8">
        <v>5.264641706959844</v>
      </c>
    </row>
    <row r="28" spans="1:20" ht="12.75">
      <c r="A28" s="5">
        <f t="shared" si="6"/>
        <v>6</v>
      </c>
      <c r="B28" s="7">
        <f t="shared" si="0"/>
        <v>6.412922835053367</v>
      </c>
      <c r="C28" s="9">
        <f t="shared" si="1"/>
        <v>0.26720511812722364</v>
      </c>
      <c r="D28" s="21"/>
      <c r="E28" s="23">
        <f t="shared" si="2"/>
        <v>0.10072187138671562</v>
      </c>
      <c r="F28" s="7">
        <f t="shared" si="3"/>
        <v>-4.9849412572386</v>
      </c>
      <c r="G28" s="19">
        <f t="shared" si="4"/>
        <v>7.0150587427614</v>
      </c>
      <c r="H28" s="14">
        <f t="shared" si="5"/>
        <v>1.336035016678522</v>
      </c>
      <c r="I28" s="30"/>
      <c r="J28" s="19">
        <v>8.322394916792536</v>
      </c>
      <c r="K28" s="19">
        <v>2.5591928880489703</v>
      </c>
      <c r="L28" s="29"/>
      <c r="M28" s="19">
        <v>9.436885441609057</v>
      </c>
      <c r="N28" s="19">
        <v>3.6019222831927804</v>
      </c>
      <c r="O28" s="33"/>
      <c r="P28" s="19">
        <v>10.383089093772</v>
      </c>
      <c r="Q28" s="19">
        <v>4.487200659215906</v>
      </c>
      <c r="R28" s="33"/>
      <c r="S28" s="19">
        <v>11.218222747927546</v>
      </c>
      <c r="T28" s="8">
        <v>5.268560743192588</v>
      </c>
    </row>
    <row r="29" spans="1:20" ht="12.75">
      <c r="A29" s="5">
        <f t="shared" si="6"/>
        <v>5</v>
      </c>
      <c r="B29" s="7">
        <f t="shared" si="0"/>
        <v>6.3435103380149</v>
      </c>
      <c r="C29" s="9">
        <f t="shared" si="1"/>
        <v>0.26431293075062084</v>
      </c>
      <c r="D29" s="21"/>
      <c r="E29" s="23">
        <f t="shared" si="2"/>
        <v>0.08384078808222364</v>
      </c>
      <c r="F29" s="7">
        <f t="shared" si="3"/>
        <v>-4.920183152144142</v>
      </c>
      <c r="G29" s="19">
        <f t="shared" si="4"/>
        <v>7.079816847855858</v>
      </c>
      <c r="H29" s="14">
        <f t="shared" si="5"/>
        <v>1.3462519425635537</v>
      </c>
      <c r="I29" s="30"/>
      <c r="J29" s="19">
        <v>8.375767635265005</v>
      </c>
      <c r="K29" s="19">
        <v>2.5720251044447977</v>
      </c>
      <c r="L29" s="29"/>
      <c r="M29" s="19">
        <v>9.476474903105318</v>
      </c>
      <c r="N29" s="19">
        <v>3.613127468141516</v>
      </c>
      <c r="O29" s="33"/>
      <c r="P29" s="19">
        <v>10.408917708346284</v>
      </c>
      <c r="Q29" s="19">
        <v>4.495077135334232</v>
      </c>
      <c r="R29" s="33"/>
      <c r="S29" s="19">
        <v>11.230919337417603</v>
      </c>
      <c r="T29" s="8">
        <v>5.272566177146262</v>
      </c>
    </row>
    <row r="30" spans="1:20" ht="12.75">
      <c r="A30" s="5">
        <f t="shared" si="6"/>
        <v>4</v>
      </c>
      <c r="B30" s="7">
        <f t="shared" si="0"/>
        <v>6.274422597643946</v>
      </c>
      <c r="C30" s="9">
        <f t="shared" si="1"/>
        <v>0.2614342749018311</v>
      </c>
      <c r="D30" s="21"/>
      <c r="E30" s="23">
        <f t="shared" si="2"/>
        <v>0.06701118505123996</v>
      </c>
      <c r="F30" s="7">
        <f t="shared" si="3"/>
        <v>-4.855714382183444</v>
      </c>
      <c r="G30" s="19">
        <f t="shared" si="4"/>
        <v>7.144285617816556</v>
      </c>
      <c r="H30" s="14">
        <f t="shared" si="5"/>
        <v>1.3566585865541436</v>
      </c>
      <c r="I30" s="30"/>
      <c r="J30" s="19">
        <v>8.428926132561624</v>
      </c>
      <c r="K30" s="19">
        <v>2.5851131524555093</v>
      </c>
      <c r="L30" s="29"/>
      <c r="M30" s="19">
        <v>9.515922619862819</v>
      </c>
      <c r="N30" s="19">
        <v>3.624567990300855</v>
      </c>
      <c r="O30" s="33"/>
      <c r="P30" s="19">
        <v>10.434661718556622</v>
      </c>
      <c r="Q30" s="19">
        <v>4.50312446404439</v>
      </c>
      <c r="R30" s="33"/>
      <c r="S30" s="19">
        <v>11.243576513982076</v>
      </c>
      <c r="T30" s="8">
        <v>5.276659988153847</v>
      </c>
    </row>
    <row r="31" spans="1:20" ht="12.75">
      <c r="A31" s="5">
        <f t="shared" si="6"/>
        <v>3</v>
      </c>
      <c r="B31" s="7">
        <f t="shared" si="0"/>
        <v>6.205592821657492</v>
      </c>
      <c r="C31" s="9">
        <f t="shared" si="1"/>
        <v>0.25856636756906215</v>
      </c>
      <c r="D31" s="21"/>
      <c r="E31" s="23">
        <f t="shared" si="2"/>
        <v>0.05022261558981795</v>
      </c>
      <c r="F31" s="7">
        <f t="shared" si="3"/>
        <v>-4.791475551639987</v>
      </c>
      <c r="G31" s="19">
        <f t="shared" si="4"/>
        <v>7.208524448360013</v>
      </c>
      <c r="H31" s="14">
        <f t="shared" si="5"/>
        <v>1.3672672158723416</v>
      </c>
      <c r="I31" s="30"/>
      <c r="J31" s="19">
        <v>8.48191421180147</v>
      </c>
      <c r="K31" s="19">
        <v>2.598469262191591</v>
      </c>
      <c r="L31" s="29"/>
      <c r="M31" s="19">
        <v>9.555257471668835</v>
      </c>
      <c r="N31" s="19">
        <v>3.6362523949695587</v>
      </c>
      <c r="O31" s="33"/>
      <c r="P31" s="19">
        <v>10.460338321275664</v>
      </c>
      <c r="Q31" s="19">
        <v>4.511347692664343</v>
      </c>
      <c r="R31" s="33"/>
      <c r="S31" s="19">
        <v>11.256202278662979</v>
      </c>
      <c r="T31" s="8">
        <v>5.280844480732441</v>
      </c>
    </row>
    <row r="32" spans="1:20" ht="12.75">
      <c r="A32" s="5">
        <f t="shared" si="6"/>
        <v>2</v>
      </c>
      <c r="B32" s="7">
        <f t="shared" si="0"/>
        <v>6.136955455596548</v>
      </c>
      <c r="C32" s="9">
        <f t="shared" si="1"/>
        <v>0.25570647731652285</v>
      </c>
      <c r="D32" s="21"/>
      <c r="E32" s="23">
        <f t="shared" si="2"/>
        <v>0.03346473379100438</v>
      </c>
      <c r="F32" s="7">
        <f t="shared" si="3"/>
        <v>-4.727408291950652</v>
      </c>
      <c r="G32" s="19">
        <f t="shared" si="4"/>
        <v>7.272591708049348</v>
      </c>
      <c r="H32" s="14">
        <f t="shared" si="5"/>
        <v>1.3780909838872673</v>
      </c>
      <c r="I32" s="30"/>
      <c r="J32" s="19">
        <v>8.534775032754924</v>
      </c>
      <c r="K32" s="19">
        <v>2.6121067760871637</v>
      </c>
      <c r="L32" s="29"/>
      <c r="M32" s="19">
        <v>9.59450798262401</v>
      </c>
      <c r="N32" s="19">
        <v>3.648190180182273</v>
      </c>
      <c r="O32" s="33"/>
      <c r="P32" s="19">
        <v>10.485964528602612</v>
      </c>
      <c r="Q32" s="19">
        <v>4.519752523199422</v>
      </c>
      <c r="R32" s="33"/>
      <c r="S32" s="19">
        <v>11.268804553234162</v>
      </c>
      <c r="T32" s="8">
        <v>5.2851222870463905</v>
      </c>
    </row>
    <row r="33" spans="1:20" ht="12.75">
      <c r="A33" s="5">
        <f t="shared" si="6"/>
        <v>1</v>
      </c>
      <c r="B33" s="7">
        <f t="shared" si="0"/>
        <v>6.0684458601692475</v>
      </c>
      <c r="C33" s="9">
        <f t="shared" si="1"/>
        <v>0.25285191084038533</v>
      </c>
      <c r="D33" s="21"/>
      <c r="E33" s="23">
        <f t="shared" si="2"/>
        <v>0.01672726888980887</v>
      </c>
      <c r="F33" s="7">
        <f t="shared" si="3"/>
        <v>-4.663454994852064</v>
      </c>
      <c r="G33" s="19">
        <f t="shared" si="4"/>
        <v>7.336545005147936</v>
      </c>
      <c r="H33" s="14">
        <f t="shared" si="5"/>
        <v>1.3891440059198277</v>
      </c>
      <c r="I33" s="30"/>
      <c r="J33" s="19">
        <v>8.587551277809684</v>
      </c>
      <c r="K33" s="19">
        <v>2.6260402078348846</v>
      </c>
      <c r="L33" s="29"/>
      <c r="M33" s="19">
        <v>9.633702412310356</v>
      </c>
      <c r="N33" s="19">
        <v>3.660391827942931</v>
      </c>
      <c r="O33" s="33"/>
      <c r="P33" s="19">
        <v>10.51155721502498</v>
      </c>
      <c r="Q33" s="19">
        <v>4.528345326689453</v>
      </c>
      <c r="R33" s="33"/>
      <c r="S33" s="19">
        <v>11.28139120038997</v>
      </c>
      <c r="T33" s="8">
        <v>5.289496372380932</v>
      </c>
    </row>
    <row r="34" spans="1:20" ht="12.75">
      <c r="A34" s="5">
        <f t="shared" si="6"/>
        <v>0</v>
      </c>
      <c r="B34" s="7">
        <f t="shared" si="0"/>
        <v>6</v>
      </c>
      <c r="C34" s="9">
        <f t="shared" si="1"/>
        <v>0.25</v>
      </c>
      <c r="D34" s="21"/>
      <c r="E34" s="23">
        <f t="shared" si="2"/>
        <v>0</v>
      </c>
      <c r="F34" s="7">
        <f t="shared" si="3"/>
        <v>-4.599558554217788</v>
      </c>
      <c r="G34" s="19">
        <f t="shared" si="4"/>
        <v>7.400441445782212</v>
      </c>
      <c r="H34" s="14">
        <f t="shared" si="5"/>
        <v>1.4004414457822119</v>
      </c>
      <c r="I34" s="30"/>
      <c r="J34" s="19">
        <v>8.640285313514834</v>
      </c>
      <c r="K34" s="19">
        <v>2.6402853135148345</v>
      </c>
      <c r="L34" s="29"/>
      <c r="M34" s="19">
        <v>9.672868845025164</v>
      </c>
      <c r="N34" s="19">
        <v>3.6728688450251634</v>
      </c>
      <c r="O34" s="33"/>
      <c r="P34" s="19">
        <v>10.537133163747361</v>
      </c>
      <c r="Q34" s="19">
        <v>4.53713316374736</v>
      </c>
      <c r="R34" s="33"/>
      <c r="S34" s="19">
        <v>11.293970043614388</v>
      </c>
      <c r="T34" s="8">
        <v>5.293970043614388</v>
      </c>
    </row>
    <row r="35" spans="1:20" ht="12.75">
      <c r="A35" s="5">
        <f t="shared" si="6"/>
        <v>-1</v>
      </c>
      <c r="B35" s="7">
        <f t="shared" si="0"/>
        <v>5.9315541398307525</v>
      </c>
      <c r="C35" s="9">
        <f t="shared" si="1"/>
        <v>0.2471480891596147</v>
      </c>
      <c r="D35" s="21"/>
      <c r="E35" s="23">
        <f t="shared" si="2"/>
        <v>-0.01672726888980887</v>
      </c>
      <c r="F35" s="7">
        <f t="shared" si="3"/>
        <v>-4.535662113583512</v>
      </c>
      <c r="G35" s="19">
        <f t="shared" si="4"/>
        <v>7.464337886416488</v>
      </c>
      <c r="H35" s="14">
        <f t="shared" si="5"/>
        <v>1.4119996142735067</v>
      </c>
      <c r="I35" s="30"/>
      <c r="J35" s="19">
        <v>8.693019349219984</v>
      </c>
      <c r="K35" s="19">
        <v>2.654859175702263</v>
      </c>
      <c r="L35" s="29"/>
      <c r="M35" s="19">
        <v>9.71203527773997</v>
      </c>
      <c r="N35" s="19">
        <v>3.685633813678403</v>
      </c>
      <c r="O35" s="33"/>
      <c r="P35" s="19">
        <v>10.56270911246974</v>
      </c>
      <c r="Q35" s="19">
        <v>4.546123811418567</v>
      </c>
      <c r="R35" s="33"/>
      <c r="S35" s="19">
        <v>11.306548886838806</v>
      </c>
      <c r="T35" s="8">
        <v>5.298546960731967</v>
      </c>
    </row>
    <row r="36" spans="1:20" ht="12.75">
      <c r="A36" s="5">
        <f t="shared" si="6"/>
        <v>-2</v>
      </c>
      <c r="B36" s="7">
        <f t="shared" si="0"/>
        <v>5.863044544403452</v>
      </c>
      <c r="C36" s="9">
        <f t="shared" si="1"/>
        <v>0.24429352268347715</v>
      </c>
      <c r="D36" s="21"/>
      <c r="E36" s="23">
        <f t="shared" si="2"/>
        <v>-0.03346473379100438</v>
      </c>
      <c r="F36" s="7">
        <f t="shared" si="3"/>
        <v>-4.471708816484924</v>
      </c>
      <c r="G36" s="19">
        <f t="shared" si="4"/>
        <v>7.528291183515076</v>
      </c>
      <c r="H36" s="14">
        <f t="shared" si="5"/>
        <v>1.423836081115866</v>
      </c>
      <c r="I36" s="30"/>
      <c r="J36" s="19">
        <v>8.745795594274746</v>
      </c>
      <c r="K36" s="19">
        <v>2.6697803016029846</v>
      </c>
      <c r="L36" s="29"/>
      <c r="M36" s="19">
        <v>9.751229707426315</v>
      </c>
      <c r="N36" s="19">
        <v>3.6987004527670795</v>
      </c>
      <c r="O36" s="33"/>
      <c r="P36" s="19">
        <v>10.588301798892111</v>
      </c>
      <c r="Q36" s="19">
        <v>4.555325796606384</v>
      </c>
      <c r="R36" s="33"/>
      <c r="S36" s="19">
        <v>11.319135533994615</v>
      </c>
      <c r="T36" s="8">
        <v>5.303231151478832</v>
      </c>
    </row>
    <row r="37" spans="1:20" ht="12.75">
      <c r="A37" s="5">
        <f t="shared" si="6"/>
        <v>-3</v>
      </c>
      <c r="B37" s="7">
        <f t="shared" si="0"/>
        <v>5.794407178342508</v>
      </c>
      <c r="C37" s="9">
        <f t="shared" si="1"/>
        <v>0.24143363243093785</v>
      </c>
      <c r="D37" s="21"/>
      <c r="E37" s="23">
        <f t="shared" si="2"/>
        <v>-0.05022261558981795</v>
      </c>
      <c r="F37" s="7">
        <f>-((DEGREES(ASIN(E37))-$F$9)/15)</f>
        <v>-4.407641556795588</v>
      </c>
      <c r="G37" s="19">
        <f>12+F37</f>
        <v>7.592358443204412</v>
      </c>
      <c r="H37" s="14">
        <f>6*($B37+F37)/$B37</f>
        <v>1.4359698021190201</v>
      </c>
      <c r="I37" s="30"/>
      <c r="J37" s="19">
        <v>8.798656415228198</v>
      </c>
      <c r="K37" s="19">
        <v>2.685068736552739</v>
      </c>
      <c r="L37" s="29"/>
      <c r="M37" s="19">
        <v>9.790480218381493</v>
      </c>
      <c r="N37" s="19">
        <v>3.7120836900690075</v>
      </c>
      <c r="O37" s="33"/>
      <c r="P37" s="19">
        <v>10.613928006219057</v>
      </c>
      <c r="Q37" s="19">
        <v>4.564748436428561</v>
      </c>
      <c r="R37" s="33"/>
      <c r="S37" s="19">
        <v>11.331737808565798</v>
      </c>
      <c r="T37" s="8">
        <v>5.308027029306533</v>
      </c>
    </row>
    <row r="38" spans="1:20" ht="12.75">
      <c r="A38" s="5">
        <f t="shared" si="6"/>
        <v>-4</v>
      </c>
      <c r="B38" s="7">
        <f t="shared" si="0"/>
        <v>5.725577402356054</v>
      </c>
      <c r="C38" s="9">
        <f t="shared" si="1"/>
        <v>0.2385657250981689</v>
      </c>
      <c r="D38" s="21"/>
      <c r="E38" s="23">
        <f aca="true" t="shared" si="7" ref="E38:E50">SIN(RADIANS($B$3))*TAN(RADIANS($A38))*COS(RADIANS($F$9))/TAN(RADIANS(F$8))</f>
        <v>-0.06701118505123996</v>
      </c>
      <c r="F38" s="7">
        <f t="shared" si="3"/>
        <v>-4.343402726252132</v>
      </c>
      <c r="G38" s="19">
        <f t="shared" si="4"/>
        <v>7.656597273747868</v>
      </c>
      <c r="H38" s="14">
        <f aca="true" t="shared" si="8" ref="H38:H50">6*($B38+F38)/$B38</f>
        <v>1.4484212637158602</v>
      </c>
      <c r="I38" s="30"/>
      <c r="J38" s="19">
        <v>8.851644494468044</v>
      </c>
      <c r="K38" s="19">
        <v>2.7007461945377744</v>
      </c>
      <c r="L38" s="29"/>
      <c r="M38" s="19">
        <v>9.829815070187507</v>
      </c>
      <c r="N38" s="19">
        <v>3.7257997466741406</v>
      </c>
      <c r="O38" s="33"/>
      <c r="P38" s="19">
        <v>10.6396046089381</v>
      </c>
      <c r="Q38" s="19">
        <v>4.574401885997976</v>
      </c>
      <c r="R38" s="33"/>
      <c r="S38" s="19">
        <v>11.344363573246701</v>
      </c>
      <c r="T38" s="8">
        <v>5.312939414826346</v>
      </c>
    </row>
    <row r="39" spans="1:20" ht="12.75">
      <c r="A39" s="5">
        <f t="shared" si="6"/>
        <v>-5</v>
      </c>
      <c r="B39" s="7">
        <f t="shared" si="0"/>
        <v>5.6564896619851</v>
      </c>
      <c r="C39" s="9">
        <f t="shared" si="1"/>
        <v>0.23568706924937918</v>
      </c>
      <c r="D39" s="21"/>
      <c r="E39" s="23">
        <f t="shared" si="7"/>
        <v>-0.08384078808222364</v>
      </c>
      <c r="F39" s="7">
        <f t="shared" si="3"/>
        <v>-4.278933956291434</v>
      </c>
      <c r="G39" s="19">
        <f t="shared" si="4"/>
        <v>7.721066043708566</v>
      </c>
      <c r="H39" s="14">
        <f t="shared" si="8"/>
        <v>1.4612126474321787</v>
      </c>
      <c r="I39" s="30"/>
      <c r="J39" s="19">
        <v>8.904802991764663</v>
      </c>
      <c r="K39" s="19">
        <v>2.71683620775953</v>
      </c>
      <c r="L39" s="29"/>
      <c r="M39" s="19">
        <v>9.86926278694501</v>
      </c>
      <c r="N39" s="19">
        <v>3.739866234663398</v>
      </c>
      <c r="O39" s="33"/>
      <c r="P39" s="19">
        <v>10.665348619148439</v>
      </c>
      <c r="Q39" s="19">
        <v>4.5842971942603965</v>
      </c>
      <c r="R39" s="33"/>
      <c r="S39" s="19">
        <v>11.357020749811173</v>
      </c>
      <c r="T39" s="8">
        <v>5.3179735610479195</v>
      </c>
    </row>
    <row r="40" spans="1:20" ht="12.75">
      <c r="A40" s="5">
        <f>A39-1</f>
        <v>-6</v>
      </c>
      <c r="B40" s="7">
        <f t="shared" si="0"/>
        <v>5.587077164946633</v>
      </c>
      <c r="C40" s="9">
        <f t="shared" si="1"/>
        <v>0.2327948818727764</v>
      </c>
      <c r="D40" s="21"/>
      <c r="E40" s="23">
        <f t="shared" si="7"/>
        <v>-0.10072187138671562</v>
      </c>
      <c r="F40" s="7">
        <f t="shared" si="3"/>
        <v>-4.214175851196975</v>
      </c>
      <c r="G40" s="19">
        <f t="shared" si="4"/>
        <v>7.785824148803025</v>
      </c>
      <c r="H40" s="14">
        <f t="shared" si="8"/>
        <v>1.4743680173561071</v>
      </c>
      <c r="I40" s="30"/>
      <c r="J40" s="19">
        <v>8.958175710237132</v>
      </c>
      <c r="K40" s="19">
        <v>2.7333642976897146</v>
      </c>
      <c r="L40" s="29"/>
      <c r="M40" s="19">
        <v>9.90885224844127</v>
      </c>
      <c r="N40" s="19">
        <v>3.754302269517299</v>
      </c>
      <c r="O40" s="33"/>
      <c r="P40" s="19">
        <v>10.69117723372272</v>
      </c>
      <c r="Q40" s="19">
        <v>4.594446368678589</v>
      </c>
      <c r="R40" s="33"/>
      <c r="S40" s="19">
        <v>11.36971733930123</v>
      </c>
      <c r="T40" s="8">
        <v>5.323135182753692</v>
      </c>
    </row>
    <row r="41" spans="1:20" ht="12.75">
      <c r="A41" s="5">
        <f t="shared" si="6"/>
        <v>-7</v>
      </c>
      <c r="B41" s="7">
        <f t="shared" si="0"/>
        <v>5.517271542832616</v>
      </c>
      <c r="C41" s="9">
        <f t="shared" si="1"/>
        <v>0.22988631428469233</v>
      </c>
      <c r="D41" s="21"/>
      <c r="E41" s="23">
        <f t="shared" si="7"/>
        <v>-0.11766500864856573</v>
      </c>
      <c r="F41" s="7">
        <f t="shared" si="3"/>
        <v>-4.149067709354154</v>
      </c>
      <c r="G41" s="19">
        <f t="shared" si="4"/>
        <v>7.850932290645846</v>
      </c>
      <c r="H41" s="14">
        <f t="shared" si="8"/>
        <v>1.4879135342785914</v>
      </c>
      <c r="I41" s="30"/>
      <c r="J41" s="19">
        <v>9.011807268337908</v>
      </c>
      <c r="K41" s="19">
        <v>2.7503581705591436</v>
      </c>
      <c r="L41" s="29"/>
      <c r="M41" s="19">
        <v>9.948612783937802</v>
      </c>
      <c r="N41" s="19">
        <v>3.7691285990150876</v>
      </c>
      <c r="O41" s="33"/>
      <c r="P41" s="19">
        <v>10.717107882593494</v>
      </c>
      <c r="Q41" s="19">
        <v>4.604862449730516</v>
      </c>
      <c r="R41" s="33"/>
      <c r="S41" s="19">
        <v>11.38246144264635</v>
      </c>
      <c r="T41" s="8">
        <v>5.328430490441369</v>
      </c>
    </row>
    <row r="42" spans="1:20" ht="12.75">
      <c r="A42" s="5">
        <f t="shared" si="6"/>
        <v>-8</v>
      </c>
      <c r="B42" s="7">
        <f t="shared" si="0"/>
        <v>5.4470024925299</v>
      </c>
      <c r="C42" s="9">
        <f t="shared" si="1"/>
        <v>0.22695843718874584</v>
      </c>
      <c r="D42" s="21"/>
      <c r="E42" s="23">
        <f t="shared" si="7"/>
        <v>-0.1346809273831295</v>
      </c>
      <c r="F42" s="7">
        <f t="shared" si="3"/>
        <v>-4.083547229139665</v>
      </c>
      <c r="G42" s="19">
        <f t="shared" si="4"/>
        <v>7.916452770860335</v>
      </c>
      <c r="H42" s="14">
        <f t="shared" si="8"/>
        <v>1.5018777009117559</v>
      </c>
      <c r="I42" s="30"/>
      <c r="J42" s="19">
        <v>9.065743279562836</v>
      </c>
      <c r="K42" s="19">
        <v>2.7678479408137813</v>
      </c>
      <c r="L42" s="29"/>
      <c r="M42" s="19">
        <v>9.988574269299319</v>
      </c>
      <c r="N42" s="19">
        <v>3.784367750748217</v>
      </c>
      <c r="O42" s="33"/>
      <c r="P42" s="19">
        <v>10.74315827846825</v>
      </c>
      <c r="Q42" s="19">
        <v>4.615559596395926</v>
      </c>
      <c r="R42" s="33"/>
      <c r="S42" s="19">
        <v>11.395261281828704</v>
      </c>
      <c r="T42" s="8">
        <v>5.33386622936122</v>
      </c>
    </row>
    <row r="43" spans="1:20" ht="12.75">
      <c r="A43" s="5">
        <f t="shared" si="6"/>
        <v>-9</v>
      </c>
      <c r="B43" s="7">
        <f t="shared" si="0"/>
        <v>5.376197392198884</v>
      </c>
      <c r="C43" s="9">
        <f t="shared" si="1"/>
        <v>0.22400822467495352</v>
      </c>
      <c r="D43" s="21"/>
      <c r="E43" s="23">
        <f t="shared" si="7"/>
        <v>-0.15178053660445143</v>
      </c>
      <c r="F43" s="7">
        <f t="shared" si="3"/>
        <v>-4.01755019560723</v>
      </c>
      <c r="G43" s="19">
        <f t="shared" si="4"/>
        <v>7.98244980439277</v>
      </c>
      <c r="H43" s="14">
        <f t="shared" si="8"/>
        <v>1.5162916434911213</v>
      </c>
      <c r="I43" s="30"/>
      <c r="J43" s="19">
        <v>9.120030541736721</v>
      </c>
      <c r="K43" s="19">
        <v>2.785866386778598</v>
      </c>
      <c r="L43" s="29"/>
      <c r="M43" s="19">
        <v>10.02876722823262</v>
      </c>
      <c r="N43" s="19">
        <v>3.8000442008014086</v>
      </c>
      <c r="O43" s="33"/>
      <c r="P43" s="19">
        <v>10.769346468292762</v>
      </c>
      <c r="Q43" s="19">
        <v>4.6265531840482925</v>
      </c>
      <c r="R43" s="33"/>
      <c r="S43" s="19">
        <v>11.408125221714643</v>
      </c>
      <c r="T43" s="8">
        <v>5.339449724285575</v>
      </c>
    </row>
    <row r="44" spans="1:20" ht="12.75">
      <c r="A44" s="5">
        <f t="shared" si="6"/>
        <v>-10</v>
      </c>
      <c r="B44" s="7">
        <f t="shared" si="0"/>
        <v>5.304780885968187</v>
      </c>
      <c r="C44" s="9">
        <f t="shared" si="1"/>
        <v>0.2210325369153411</v>
      </c>
      <c r="D44" s="21"/>
      <c r="E44" s="23">
        <f t="shared" si="7"/>
        <v>-0.16897495546238672</v>
      </c>
      <c r="F44" s="7">
        <f t="shared" si="3"/>
        <v>-3.95101014366631</v>
      </c>
      <c r="G44" s="19">
        <f t="shared" si="4"/>
        <v>8.04898985633369</v>
      </c>
      <c r="H44" s="14">
        <f t="shared" si="8"/>
        <v>1.5311894361738154</v>
      </c>
      <c r="I44" s="30"/>
      <c r="J44" s="19">
        <v>9.174717237906373</v>
      </c>
      <c r="K44" s="19">
        <v>2.804449243624532</v>
      </c>
      <c r="L44" s="29"/>
      <c r="M44" s="19">
        <v>10.069222938462314</v>
      </c>
      <c r="N44" s="19">
        <v>3.816184566667211</v>
      </c>
      <c r="O44" s="33"/>
      <c r="P44" s="19">
        <v>10.795690886801843</v>
      </c>
      <c r="Q44" s="19">
        <v>4.637859916457201</v>
      </c>
      <c r="R44" s="33"/>
      <c r="S44" s="19">
        <v>11.421061792679362</v>
      </c>
      <c r="T44" s="8">
        <v>5.345188930779024</v>
      </c>
    </row>
    <row r="45" spans="1:20" ht="12.75">
      <c r="A45" s="5">
        <f t="shared" si="6"/>
        <v>-11</v>
      </c>
      <c r="B45" s="7">
        <f t="shared" si="0"/>
        <v>5.232674430636923</v>
      </c>
      <c r="C45" s="9">
        <f t="shared" si="1"/>
        <v>0.21802810127653846</v>
      </c>
      <c r="D45" s="21"/>
      <c r="E45" s="23">
        <f t="shared" si="7"/>
        <v>-0.18627554301299348</v>
      </c>
      <c r="F45" s="7">
        <f t="shared" si="3"/>
        <v>-3.8838579928626675</v>
      </c>
      <c r="G45" s="19">
        <f t="shared" si="4"/>
        <v>8.116142007137332</v>
      </c>
      <c r="H45" s="14">
        <f t="shared" si="8"/>
        <v>1.5466084760141405</v>
      </c>
      <c r="I45" s="30"/>
      <c r="J45" s="19">
        <v>9.229853151098911</v>
      </c>
      <c r="K45" s="19">
        <v>2.8236355397743655</v>
      </c>
      <c r="L45" s="29"/>
      <c r="M45" s="19">
        <v>10.109973543741795</v>
      </c>
      <c r="N45" s="19">
        <v>3.832817828077849</v>
      </c>
      <c r="O45" s="33"/>
      <c r="P45" s="19">
        <v>10.82221041252034</v>
      </c>
      <c r="Q45" s="19">
        <v>4.649497953952049</v>
      </c>
      <c r="R45" s="33"/>
      <c r="S45" s="19">
        <v>11.434079714159207</v>
      </c>
      <c r="T45" s="8">
        <v>5.351092493894858</v>
      </c>
    </row>
    <row r="46" spans="1:20" ht="12.75">
      <c r="A46" s="5">
        <f t="shared" si="6"/>
        <v>-12</v>
      </c>
      <c r="B46" s="7">
        <f t="shared" si="0"/>
        <v>5.159795796584367</v>
      </c>
      <c r="C46" s="9">
        <f t="shared" si="1"/>
        <v>0.21499149152434863</v>
      </c>
      <c r="D46" s="21"/>
      <c r="E46" s="23">
        <f t="shared" si="7"/>
        <v>-0.20369392929612942</v>
      </c>
      <c r="F46" s="7">
        <f t="shared" si="3"/>
        <v>-3.8160216481342757</v>
      </c>
      <c r="G46" s="19">
        <f t="shared" si="4"/>
        <v>8.183978351865724</v>
      </c>
      <c r="H46" s="14">
        <f t="shared" si="8"/>
        <v>1.56258991800369</v>
      </c>
      <c r="I46" s="30"/>
      <c r="J46" s="19">
        <v>9.285489895480344</v>
      </c>
      <c r="K46" s="19">
        <v>2.843467984159473</v>
      </c>
      <c r="L46" s="29"/>
      <c r="M46" s="19">
        <v>10.151052172684075</v>
      </c>
      <c r="N46" s="19">
        <v>3.8499755801888043</v>
      </c>
      <c r="O46" s="33"/>
      <c r="P46" s="19">
        <v>10.848924426605151</v>
      </c>
      <c r="Q46" s="19">
        <v>4.661487060216422</v>
      </c>
      <c r="R46" s="33"/>
      <c r="S46" s="19">
        <v>11.447187919275297</v>
      </c>
      <c r="T46" s="8">
        <v>5.357169815413259</v>
      </c>
    </row>
    <row r="47" spans="1:20" ht="12.75">
      <c r="A47" s="5">
        <f t="shared" si="6"/>
        <v>-13</v>
      </c>
      <c r="B47" s="7">
        <f t="shared" si="0"/>
        <v>5.086058513713713</v>
      </c>
      <c r="C47" s="9">
        <f t="shared" si="1"/>
        <v>0.21191910473807138</v>
      </c>
      <c r="D47" s="21"/>
      <c r="E47" s="23">
        <f t="shared" si="7"/>
        <v>-0.22124204790657434</v>
      </c>
      <c r="F47" s="7">
        <f t="shared" si="3"/>
        <v>-3.7474255600000648</v>
      </c>
      <c r="G47" s="19">
        <f t="shared" si="4"/>
        <v>8.252574439999936</v>
      </c>
      <c r="H47" s="14">
        <f t="shared" si="8"/>
        <v>1.5791791818016798</v>
      </c>
      <c r="I47" s="30"/>
      <c r="J47" s="19">
        <v>9.341681166787911</v>
      </c>
      <c r="K47" s="19">
        <v>2.8639934133148004</v>
      </c>
      <c r="L47" s="29"/>
      <c r="M47" s="19">
        <v>10.192493065500226</v>
      </c>
      <c r="N47" s="19">
        <v>3.867692324467602</v>
      </c>
      <c r="O47" s="33"/>
      <c r="P47" s="19">
        <v>10.875852874952304</v>
      </c>
      <c r="Q47" s="19">
        <v>4.6738487706935095</v>
      </c>
      <c r="R47" s="33"/>
      <c r="S47" s="19">
        <v>11.460395580682786</v>
      </c>
      <c r="T47" s="8">
        <v>5.363431130968398</v>
      </c>
    </row>
    <row r="48" spans="1:20" ht="12.75">
      <c r="A48" s="5">
        <f t="shared" si="6"/>
        <v>-14</v>
      </c>
      <c r="B48" s="7">
        <f t="shared" si="0"/>
        <v>5.011371251530466</v>
      </c>
      <c r="C48" s="9">
        <f t="shared" si="1"/>
        <v>0.20880713548043608</v>
      </c>
      <c r="D48" s="21"/>
      <c r="E48" s="23">
        <f t="shared" si="7"/>
        <v>-0.2389321702593512</v>
      </c>
      <c r="F48" s="7">
        <f t="shared" si="3"/>
        <v>-3.677990236499204</v>
      </c>
      <c r="G48" s="19">
        <f t="shared" si="4"/>
        <v>8.322009763500796</v>
      </c>
      <c r="H48" s="14">
        <f t="shared" si="8"/>
        <v>1.5964265444800751</v>
      </c>
      <c r="I48" s="30"/>
      <c r="J48" s="19">
        <v>9.398483015321263</v>
      </c>
      <c r="K48" s="19">
        <v>2.885263309257837</v>
      </c>
      <c r="L48" s="29"/>
      <c r="M48" s="19">
        <v>10.234331709855768</v>
      </c>
      <c r="N48" s="19">
        <v>3.8860058037747653</v>
      </c>
      <c r="O48" s="33"/>
      <c r="P48" s="19">
        <v>10.903016334031875</v>
      </c>
      <c r="Q48" s="19">
        <v>4.686606586211578</v>
      </c>
      <c r="R48" s="33"/>
      <c r="S48" s="19">
        <v>11.473712137812496</v>
      </c>
      <c r="T48" s="8">
        <v>5.3698875986965335</v>
      </c>
    </row>
    <row r="49" spans="1:20" ht="12.75">
      <c r="A49" s="5">
        <f>A48-1</f>
        <v>-15</v>
      </c>
      <c r="B49" s="7">
        <f t="shared" si="0"/>
        <v>4.935637120280886</v>
      </c>
      <c r="C49" s="9">
        <f t="shared" si="1"/>
        <v>0.20565154667837027</v>
      </c>
      <c r="D49" s="21"/>
      <c r="E49" s="23">
        <f t="shared" si="7"/>
        <v>-0.2567769417664499</v>
      </c>
      <c r="F49" s="7">
        <f t="shared" si="3"/>
        <v>-3.607631697778705</v>
      </c>
      <c r="G49" s="19">
        <f t="shared" si="4"/>
        <v>8.392368302221294</v>
      </c>
      <c r="H49" s="14">
        <f t="shared" si="8"/>
        <v>1.6143878370376687</v>
      </c>
      <c r="I49" s="30"/>
      <c r="J49" s="19">
        <v>9.455954145277662</v>
      </c>
      <c r="K49" s="19">
        <v>2.907334401548277</v>
      </c>
      <c r="L49" s="29"/>
      <c r="M49" s="19">
        <v>10.276604987200804</v>
      </c>
      <c r="N49" s="19">
        <v>3.9049573895321714</v>
      </c>
      <c r="O49" s="33"/>
      <c r="P49" s="19">
        <v>10.930436080958815</v>
      </c>
      <c r="Q49" s="19">
        <v>4.69978619621819</v>
      </c>
      <c r="R49" s="33"/>
      <c r="S49" s="19">
        <v>11.487147325685976</v>
      </c>
      <c r="T49" s="8">
        <v>5.376551401390501</v>
      </c>
    </row>
    <row r="50" spans="1:20" ht="12.75">
      <c r="A50" s="5">
        <f t="shared" si="6"/>
        <v>-16</v>
      </c>
      <c r="B50" s="7">
        <f t="shared" si="0"/>
        <v>4.858752877324581</v>
      </c>
      <c r="C50" s="9">
        <f t="shared" si="1"/>
        <v>0.20244803655519086</v>
      </c>
      <c r="D50" s="21"/>
      <c r="E50" s="23">
        <f t="shared" si="7"/>
        <v>-0.2747894201611165</v>
      </c>
      <c r="F50" s="7">
        <f t="shared" si="3"/>
        <v>-3.536260862453236</v>
      </c>
      <c r="G50" s="19">
        <f t="shared" si="4"/>
        <v>8.463739137546764</v>
      </c>
      <c r="H50" s="14">
        <f t="shared" si="8"/>
        <v>1.6331252668271874</v>
      </c>
      <c r="I50" s="30"/>
      <c r="J50" s="19">
        <v>9.51415624482429</v>
      </c>
      <c r="K50" s="19">
        <v>2.930269370014333</v>
      </c>
      <c r="L50" s="29"/>
      <c r="M50" s="19">
        <v>10.319351331101744</v>
      </c>
      <c r="N50" s="19">
        <v>3.924592530636767</v>
      </c>
      <c r="O50" s="33"/>
      <c r="P50" s="19">
        <v>10.958134168360214</v>
      </c>
      <c r="Q50" s="19">
        <v>4.7134157369862235</v>
      </c>
      <c r="R50" s="33"/>
      <c r="S50" s="19">
        <v>11.500711205501496</v>
      </c>
      <c r="T50" s="8">
        <v>5.383435864587418</v>
      </c>
    </row>
    <row r="51" spans="1:20" ht="12.75">
      <c r="A51" s="5">
        <f t="shared" si="6"/>
        <v>-17</v>
      </c>
      <c r="B51" s="7">
        <f t="shared" si="0"/>
        <v>4.7806080194169445</v>
      </c>
      <c r="C51" s="9">
        <f t="shared" si="1"/>
        <v>0.19919200080903934</v>
      </c>
      <c r="D51" s="21"/>
      <c r="E51" s="23">
        <f>SIN(RADIANS($B$3))*TAN(RADIANS($A51))*COS(RADIANS($F$9))/TAN(RADIANS(F$8))</f>
        <v>-0.29298311622755635</v>
      </c>
      <c r="F51" s="7">
        <f>(DEGREES(ASIN(E51))-$F$9)/15</f>
        <v>3.4637828526355916</v>
      </c>
      <c r="G51" s="19">
        <f>12-F51</f>
        <v>8.536217147364408</v>
      </c>
      <c r="H51" s="14">
        <f>6*($B51-F51)/$B51</f>
        <v>1.6527083937017153</v>
      </c>
      <c r="I51" s="30"/>
      <c r="J51" s="19">
        <v>9.573154352041385</v>
      </c>
      <c r="K51" s="19">
        <v>2.954137668553801</v>
      </c>
      <c r="L51" s="29"/>
      <c r="M51" s="19">
        <v>10.36261089930619</v>
      </c>
      <c r="N51" s="19">
        <v>3.944961276000818</v>
      </c>
      <c r="O51" s="33"/>
      <c r="P51" s="19">
        <v>10.986133504660529</v>
      </c>
      <c r="Q51" s="19">
        <v>4.727526091382253</v>
      </c>
      <c r="R51" s="33"/>
      <c r="S51" s="19">
        <v>11.514414197207424</v>
      </c>
      <c r="T51" s="8">
        <v>5.390555593572636</v>
      </c>
    </row>
    <row r="52" spans="1:20" ht="12.75">
      <c r="A52" s="5">
        <f t="shared" si="6"/>
        <v>-18</v>
      </c>
      <c r="B52" s="7">
        <f t="shared" si="0"/>
        <v>4.701083737100374</v>
      </c>
      <c r="C52" s="9">
        <f t="shared" si="1"/>
        <v>0.19587848904584892</v>
      </c>
      <c r="D52" s="21"/>
      <c r="E52" s="23">
        <f>SIN(RADIANS($B$3))*TAN(RADIANS($A52))*COS(RADIANS($F$9))/TAN(RADIANS(F$8))</f>
        <v>-0.3113720372186456</v>
      </c>
      <c r="F52" s="7">
        <f>(DEGREES(ASIN(E52))-$F$9)/15</f>
        <v>3.3900962017297025</v>
      </c>
      <c r="G52" s="19">
        <f>12-F52</f>
        <v>8.609903798270297</v>
      </c>
      <c r="H52" s="14">
        <f>6*($B52-F52)/$B52</f>
        <v>1.6732152950493344</v>
      </c>
      <c r="I52" s="30"/>
      <c r="J52" s="19">
        <v>9.633017262774494</v>
      </c>
      <c r="K52" s="19">
        <v>2.979016495436273</v>
      </c>
      <c r="L52" s="29"/>
      <c r="M52" s="19">
        <v>10.406425761513631</v>
      </c>
      <c r="N52" s="19">
        <v>3.966118885426255</v>
      </c>
      <c r="O52" s="33"/>
      <c r="P52" s="19">
        <v>11.01445794047682</v>
      </c>
      <c r="Q52" s="19">
        <v>4.742151238346933</v>
      </c>
      <c r="R52" s="33"/>
      <c r="S52" s="19">
        <v>11.528267114301052</v>
      </c>
      <c r="T52" s="8">
        <v>5.397926632989637</v>
      </c>
    </row>
    <row r="53" spans="1:20" ht="12.75">
      <c r="A53" s="5">
        <f t="shared" si="6"/>
        <v>-19</v>
      </c>
      <c r="B53" s="7">
        <f t="shared" si="0"/>
        <v>4.620051701632485</v>
      </c>
      <c r="C53" s="9">
        <f t="shared" si="1"/>
        <v>0.19250215423468686</v>
      </c>
      <c r="D53" s="21"/>
      <c r="E53" s="23">
        <f>SIN(RADIANS($B$3))*TAN(RADIANS($A53))*COS(RADIANS($F$9))/TAN(RADIANS(F$8))</f>
        <v>-0.32997073327246007</v>
      </c>
      <c r="F53" s="7">
        <f>(DEGREES(ASIN(E53))-$F$9)/15</f>
        <v>3.315091945516683</v>
      </c>
      <c r="G53" s="19">
        <f>12-F53</f>
        <v>8.684908054483317</v>
      </c>
      <c r="H53" s="14">
        <f>6*($B53-F53)/$B53</f>
        <v>1.6947339645416053</v>
      </c>
      <c r="I53" s="30"/>
      <c r="J53" s="19">
        <v>9.693817987543476</v>
      </c>
      <c r="K53" s="19">
        <v>3.0049919420057902</v>
      </c>
      <c r="L53" s="29"/>
      <c r="M53" s="19">
        <v>10.450840105110677</v>
      </c>
      <c r="N53" s="19">
        <v>3.9881265471441405</v>
      </c>
      <c r="O53" s="33"/>
      <c r="P53" s="19">
        <v>11.043132361897849</v>
      </c>
      <c r="Q53" s="19">
        <v>4.757328662234609</v>
      </c>
      <c r="R53" s="33"/>
      <c r="S53" s="19">
        <v>11.542281201115692</v>
      </c>
      <c r="T53" s="8">
        <v>5.405566653651203</v>
      </c>
    </row>
    <row r="54" spans="1:20" ht="12.75">
      <c r="A54" s="5">
        <f t="shared" si="6"/>
        <v>-20</v>
      </c>
      <c r="B54" s="7">
        <f t="shared" si="0"/>
        <v>4.537372647379343</v>
      </c>
      <c r="C54" s="9">
        <f t="shared" si="1"/>
        <v>0.18905719364080598</v>
      </c>
      <c r="D54" s="21"/>
      <c r="E54" s="23">
        <f>SIN(RADIANS($B$3))*TAN(RADIANS($A54))*COS(RADIANS($F$9))/TAN(RADIANS(F$8))</f>
        <v>-0.34879434717056584</v>
      </c>
      <c r="F54" s="7">
        <f>(DEGREES(ASIN(E54))-$F$9)/15</f>
        <v>3.2386525725135544</v>
      </c>
      <c r="G54" s="19">
        <f>12-F54</f>
        <v>8.761347427486445</v>
      </c>
      <c r="H54" s="14">
        <f>6*($B54-F54)/$B54</f>
        <v>1.717364002204085</v>
      </c>
      <c r="I54" s="30"/>
      <c r="J54" s="19">
        <v>9.755634266022179</v>
      </c>
      <c r="K54" s="19">
        <v>3.0321603601051783</v>
      </c>
      <c r="L54" s="29"/>
      <c r="M54" s="19">
        <v>10.495900461469407</v>
      </c>
      <c r="N54" s="19">
        <v>4.011052225036903</v>
      </c>
      <c r="O54" s="33"/>
      <c r="P54" s="19">
        <v>11.072182791515564</v>
      </c>
      <c r="Q54" s="19">
        <v>4.77309983474205</v>
      </c>
      <c r="R54" s="33"/>
      <c r="S54" s="19">
        <v>11.556468172887207</v>
      </c>
      <c r="T54" s="8">
        <v>5.413495172318767</v>
      </c>
    </row>
    <row r="55" spans="1:20" ht="12.75">
      <c r="A55" s="5">
        <f t="shared" si="6"/>
        <v>-21</v>
      </c>
      <c r="B55" s="7">
        <f t="shared" si="0"/>
        <v>4.452894702764443</v>
      </c>
      <c r="C55" s="9">
        <f t="shared" si="1"/>
        <v>0.1855372792818518</v>
      </c>
      <c r="D55" s="21"/>
      <c r="E55" s="23">
        <f>SIN(RADIANS($B$3))*TAN(RADIANS($A55))*COS(RADIANS($F$9))/TAN(RADIANS(F$8))</f>
        <v>-0.3678586678176332</v>
      </c>
      <c r="F55" s="7">
        <f>(DEGREES(ASIN(E55))-$F$9)/15</f>
        <v>3.1606508037234136</v>
      </c>
      <c r="G55" s="19">
        <f>12-F55</f>
        <v>8.839349196276586</v>
      </c>
      <c r="H55" s="14">
        <f>6*($B55-F55)/$B55</f>
        <v>1.741218670504981</v>
      </c>
      <c r="I55" s="30"/>
      <c r="J55" s="19">
        <v>9.818549149294299</v>
      </c>
      <c r="K55" s="19">
        <v>3.060629999602622</v>
      </c>
      <c r="L55" s="29"/>
      <c r="M55" s="19">
        <v>10.541655955812391</v>
      </c>
      <c r="N55" s="19">
        <v>4.03497166468063</v>
      </c>
      <c r="O55" s="33"/>
      <c r="P55" s="19">
        <v>11.101636498187482</v>
      </c>
      <c r="Q55" s="19">
        <v>4.789510785528169</v>
      </c>
      <c r="R55" s="33"/>
      <c r="S55" s="19">
        <v>11.570840258923539</v>
      </c>
      <c r="T55" s="8">
        <v>5.421733811747179</v>
      </c>
    </row>
    <row r="56" spans="1:20" ht="12.75">
      <c r="A56" s="5">
        <f t="shared" si="6"/>
        <v>-22</v>
      </c>
      <c r="B56" s="7">
        <f t="shared" si="0"/>
        <v>4.3664514098317255</v>
      </c>
      <c r="C56" s="9">
        <f t="shared" si="1"/>
        <v>0.18193547540965524</v>
      </c>
      <c r="D56" s="21"/>
      <c r="E56" s="23">
        <f>SIN(RADIANS($B$3))*TAN(RADIANS($A56))*COS(RADIANS($F$9))/TAN(RADIANS(F$8))</f>
        <v>-0.38718018786363956</v>
      </c>
      <c r="F56" s="7">
        <f>(DEGREES(ASIN(E56))-$F$9)/15</f>
        <v>3.08094816428323</v>
      </c>
      <c r="G56" s="19">
        <f>12-F56</f>
        <v>8.91905183571677</v>
      </c>
      <c r="H56" s="14">
        <f>6*($B56-F56)/$B56</f>
        <v>1.7664274142439658</v>
      </c>
      <c r="I56" s="30"/>
      <c r="J56" s="19">
        <v>9.882651662196833</v>
      </c>
      <c r="K56" s="19">
        <v>3.0905229820687308</v>
      </c>
      <c r="L56" s="29"/>
      <c r="M56" s="19">
        <v>10.588158584132145</v>
      </c>
      <c r="N56" s="19">
        <v>4.059969595417167</v>
      </c>
      <c r="O56" s="33"/>
      <c r="P56" s="19">
        <v>11.13152211663607</v>
      </c>
      <c r="Q56" s="19">
        <v>4.806612782075045</v>
      </c>
      <c r="R56" s="33"/>
      <c r="S56" s="19">
        <v>11.585410249237816</v>
      </c>
      <c r="T56" s="8">
        <v>5.430306610312429</v>
      </c>
    </row>
    <row r="57" spans="1:20" ht="12.75">
      <c r="A57" s="5">
        <f t="shared" si="6"/>
        <v>-23</v>
      </c>
      <c r="B57" s="7">
        <f t="shared" si="0"/>
        <v>4.277859355025611</v>
      </c>
      <c r="C57" s="9">
        <f t="shared" si="1"/>
        <v>0.1782441397927338</v>
      </c>
      <c r="D57" s="21"/>
      <c r="E57" s="23">
        <f>SIN(RADIANS($B$3))*TAN(RADIANS($A57))*COS(RADIANS($F$9))/TAN(RADIANS(F$8))</f>
        <v>-0.4067761659374878</v>
      </c>
      <c r="F57" s="7">
        <f>(DEGREES(ASIN(E57))-$F$9)/15</f>
        <v>2.9993932995344736</v>
      </c>
      <c r="G57" s="19">
        <f>12-F57</f>
        <v>9.000606700465527</v>
      </c>
      <c r="H57" s="14">
        <f>6*($B57-F57)/$B57</f>
        <v>1.7931389735698546</v>
      </c>
      <c r="I57" s="30"/>
      <c r="J57" s="19">
        <v>9.948037560701266</v>
      </c>
      <c r="K57" s="19">
        <v>3.121977696314727</v>
      </c>
      <c r="L57" s="29"/>
      <c r="M57" s="19">
        <v>10.635463521233458</v>
      </c>
      <c r="N57" s="19">
        <v>4.086141176431866</v>
      </c>
      <c r="O57" s="33"/>
      <c r="P57" s="19">
        <v>11.161869778139884</v>
      </c>
      <c r="Q57" s="19">
        <v>4.824463145275474</v>
      </c>
      <c r="R57" s="33"/>
      <c r="S57" s="19">
        <v>11.600191545048139</v>
      </c>
      <c r="T57" s="8">
        <v>5.439240393237096</v>
      </c>
    </row>
    <row r="58" spans="1:20" ht="12.75">
      <c r="A58" s="5">
        <v>-23.45</v>
      </c>
      <c r="B58" s="7">
        <f t="shared" si="0"/>
        <v>4.237238558387028</v>
      </c>
      <c r="C58" s="9">
        <f t="shared" si="1"/>
        <v>0.17655160659945948</v>
      </c>
      <c r="D58" s="21"/>
      <c r="E58" s="23">
        <f>SIN(RADIANS($B$3))*TAN(RADIANS($A58))*COS(RADIANS($F$9))/TAN(RADIANS(F$8))</f>
        <v>-0.41568868604578607</v>
      </c>
      <c r="F58" s="7">
        <f>(DEGREES(ASIN(E58))-$F$9)/15</f>
        <v>2.9620456334494576</v>
      </c>
      <c r="G58" s="19">
        <f>12-F58</f>
        <v>9.037954366550542</v>
      </c>
      <c r="H58" s="14">
        <f>6*($B58-F58)/$B58</f>
        <v>1.8056943087334587</v>
      </c>
      <c r="I58" s="30"/>
      <c r="J58" s="19">
        <v>9.977907155032758</v>
      </c>
      <c r="K58" s="19">
        <v>3.1366830300860147</v>
      </c>
      <c r="L58" s="29"/>
      <c r="M58" s="19">
        <v>10.657027996895124</v>
      </c>
      <c r="N58" s="19">
        <v>4.098329393637776</v>
      </c>
      <c r="O58" s="33"/>
      <c r="P58" s="19">
        <v>11.175685368410184</v>
      </c>
      <c r="Q58" s="19">
        <v>4.832756824666103</v>
      </c>
      <c r="R58" s="33"/>
      <c r="S58" s="19">
        <v>11.606915788747695</v>
      </c>
      <c r="T58" s="8">
        <v>5.443386244362974</v>
      </c>
    </row>
    <row r="59" spans="1:20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1"/>
      <c r="O59" s="26"/>
      <c r="P59" s="26"/>
      <c r="Q59" s="26"/>
      <c r="R59" s="26"/>
      <c r="S59" s="26"/>
      <c r="T59" s="26"/>
    </row>
  </sheetData>
  <printOptions/>
  <pageMargins left="0.75" right="0.75" top="1" bottom="1" header="0.4921259845" footer="0.4921259845"/>
  <pageSetup horizontalDpi="600" verticalDpi="600" orientation="portrait" r:id="rId8"/>
  <drawing r:id="rId7"/>
  <legacyDrawing r:id="rId6"/>
  <oleObjects>
    <oleObject progId="Equation.COEE2" shapeId="3115390" r:id="rId1"/>
    <oleObject progId="Equation.COEE2" shapeId="3116489" r:id="rId2"/>
    <oleObject progId="Equation.COEE2" shapeId="3119473" r:id="rId3"/>
    <oleObject progId="Equation.COEE2" shapeId="3165592" r:id="rId4"/>
    <oleObject progId="Equation.COEE2" shapeId="31365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2007-03-02T08:49:36Z</dcterms:created>
  <dcterms:modified xsi:type="dcterms:W3CDTF">2008-01-11T09:29:38Z</dcterms:modified>
  <cp:category/>
  <cp:version/>
  <cp:contentType/>
  <cp:contentStatus/>
</cp:coreProperties>
</file>