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<sst xmlns="http://schemas.openxmlformats.org/spreadsheetml/2006/main" count="112" uniqueCount="72">
  <si>
    <t>17/02/1585</t>
  </si>
  <si>
    <t>5/01/1587</t>
  </si>
  <si>
    <t>19/09/1591</t>
  </si>
  <si>
    <t>6/08/1593</t>
  </si>
  <si>
    <t>7/12/1593</t>
  </si>
  <si>
    <t>25/10/1595</t>
  </si>
  <si>
    <t>28/03/1587</t>
  </si>
  <si>
    <t>12/02/1589</t>
  </si>
  <si>
    <t>10/03/1585</t>
  </si>
  <si>
    <t>26/01/1587</t>
  </si>
  <si>
    <t>Jour Julien</t>
  </si>
  <si>
    <t>Date</t>
  </si>
  <si>
    <t>339°23'</t>
  </si>
  <si>
    <t>135°12'</t>
  </si>
  <si>
    <t>359°41'</t>
  </si>
  <si>
    <t>131°48'</t>
  </si>
  <si>
    <t>295°21'</t>
  </si>
  <si>
    <t>182°08'</t>
  </si>
  <si>
    <t>316°06'</t>
  </si>
  <si>
    <t>184°42'</t>
  </si>
  <si>
    <t xml:space="preserve"> 16°50'</t>
  </si>
  <si>
    <t>168°12'</t>
  </si>
  <si>
    <t>333°42'</t>
  </si>
  <si>
    <t>218°48'</t>
  </si>
  <si>
    <t>185°47'</t>
  </si>
  <si>
    <t>284°18'</t>
  </si>
  <si>
    <t>143°26'</t>
  </si>
  <si>
    <t>346°56'</t>
  </si>
  <si>
    <t>265°53'</t>
  </si>
  <si>
    <t>221°42'</t>
  </si>
  <si>
    <t>Jour julien</t>
  </si>
  <si>
    <t>L'orbite de Mars par Kepler</t>
  </si>
  <si>
    <t>Données d'observations</t>
  </si>
  <si>
    <t>long, Soleil</t>
  </si>
  <si>
    <t>long, Mars</t>
  </si>
  <si>
    <t>Données Kepler ordre chronologique</t>
  </si>
  <si>
    <t>Données Kepler - couples à une période synodique</t>
  </si>
  <si>
    <r>
      <t>D</t>
    </r>
    <r>
      <rPr>
        <b/>
        <sz val="12"/>
        <rFont val="Arial"/>
        <family val="2"/>
      </rPr>
      <t>T</t>
    </r>
  </si>
  <si>
    <t>longitude
Soleil</t>
  </si>
  <si>
    <t>longitude
Mars</t>
  </si>
  <si>
    <t>JJ+
1 pér. sid.</t>
  </si>
  <si>
    <t>x1</t>
  </si>
  <si>
    <t>y1</t>
  </si>
  <si>
    <t>x2</t>
  </si>
  <si>
    <t>y2</t>
  </si>
  <si>
    <t>Positions Terre</t>
  </si>
  <si>
    <t>Position Mars</t>
  </si>
  <si>
    <t>x mars</t>
  </si>
  <si>
    <t>y mars</t>
  </si>
  <si>
    <t>r mars</t>
  </si>
  <si>
    <t>Point</t>
  </si>
  <si>
    <t>Orbite de Mars</t>
  </si>
  <si>
    <t>Rayon (mm)</t>
  </si>
  <si>
    <t>xt</t>
  </si>
  <si>
    <t>yt</t>
  </si>
  <si>
    <t>rt</t>
  </si>
  <si>
    <t>xm</t>
  </si>
  <si>
    <t>ym</t>
  </si>
  <si>
    <t>rm</t>
  </si>
  <si>
    <t>IDL</t>
  </si>
  <si>
    <t>IRIS</t>
  </si>
  <si>
    <t>a Mars</t>
  </si>
  <si>
    <t>e Mars</t>
  </si>
  <si>
    <t>Résultat fichier image IDL imaorbite.jpg</t>
  </si>
  <si>
    <t>a</t>
  </si>
  <si>
    <t>e</t>
  </si>
  <si>
    <t>b</t>
  </si>
  <si>
    <t>Terre</t>
  </si>
  <si>
    <t>Mars</t>
  </si>
  <si>
    <t>Approximation d'orbites elliptiques par des cercles</t>
  </si>
  <si>
    <t xml:space="preserve"> 49°42'</t>
  </si>
  <si>
    <t xml:space="preserve">  3°04'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</si>
</sst>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[$-40C]dddd\ d\ mmmm\ yyyy"/>
    <numFmt numFmtId="168" formatCode="0.000000"/>
    <numFmt numFmtId="169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2" fontId="3" fillId="2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6" fontId="0" fillId="0" borderId="1" xfId="0" applyNumberForma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9" fontId="0" fillId="0" borderId="0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 vertical="top" wrapText="1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4.57421875" style="0" customWidth="1"/>
    <col min="2" max="2" width="12.140625" style="0" customWidth="1"/>
    <col min="7" max="7" width="10.8515625" style="0" customWidth="1"/>
    <col min="8" max="8" width="9.421875" style="0" customWidth="1"/>
    <col min="9" max="9" width="10.57421875" style="0" customWidth="1"/>
  </cols>
  <sheetData>
    <row r="1" ht="18">
      <c r="A1" s="13" t="s">
        <v>31</v>
      </c>
    </row>
    <row r="4" ht="15.75">
      <c r="B4" s="4" t="s">
        <v>32</v>
      </c>
    </row>
    <row r="6" spans="2:13" s="1" customFormat="1" ht="12.75" customHeight="1">
      <c r="B6" s="69" t="s">
        <v>11</v>
      </c>
      <c r="C6" s="70" t="s">
        <v>10</v>
      </c>
      <c r="D6" s="71" t="s">
        <v>33</v>
      </c>
      <c r="E6" s="23" t="s">
        <v>34</v>
      </c>
      <c r="F6" s="7"/>
      <c r="G6" s="7"/>
      <c r="H6" s="7"/>
      <c r="I6" s="7"/>
      <c r="J6" s="6"/>
      <c r="K6" s="6"/>
      <c r="L6" s="6"/>
      <c r="M6" s="6"/>
    </row>
    <row r="7" spans="2:13" s="1" customFormat="1" ht="12.75" customHeight="1">
      <c r="B7" s="64" t="s">
        <v>0</v>
      </c>
      <c r="C7" s="3">
        <v>2300016</v>
      </c>
      <c r="D7" s="3" t="s">
        <v>12</v>
      </c>
      <c r="E7" s="65" t="s">
        <v>13</v>
      </c>
      <c r="F7" s="63"/>
      <c r="G7" s="2"/>
      <c r="H7" s="8"/>
      <c r="I7" s="9"/>
      <c r="J7" s="5"/>
      <c r="K7" s="5"/>
      <c r="L7" s="5"/>
      <c r="M7" s="5"/>
    </row>
    <row r="8" spans="2:13" s="1" customFormat="1" ht="12.75" customHeight="1">
      <c r="B8" s="64" t="s">
        <v>8</v>
      </c>
      <c r="C8" s="3">
        <v>2300037</v>
      </c>
      <c r="D8" s="3" t="s">
        <v>14</v>
      </c>
      <c r="E8" s="65" t="s">
        <v>15</v>
      </c>
      <c r="F8" s="63"/>
      <c r="G8" s="2"/>
      <c r="H8" s="8"/>
      <c r="I8" s="9"/>
      <c r="J8" s="5"/>
      <c r="K8" s="5"/>
      <c r="L8" s="5"/>
      <c r="M8" s="5"/>
    </row>
    <row r="9" spans="2:13" s="1" customFormat="1" ht="12.75" customHeight="1">
      <c r="B9" s="64" t="s">
        <v>1</v>
      </c>
      <c r="C9" s="3">
        <v>2300703</v>
      </c>
      <c r="D9" s="3" t="s">
        <v>16</v>
      </c>
      <c r="E9" s="65" t="s">
        <v>17</v>
      </c>
      <c r="F9" s="63"/>
      <c r="G9" s="2"/>
      <c r="H9" s="8"/>
      <c r="I9" s="9"/>
      <c r="J9" s="5"/>
      <c r="K9" s="5"/>
      <c r="L9" s="5"/>
      <c r="M9" s="5"/>
    </row>
    <row r="10" spans="2:13" s="1" customFormat="1" ht="12.75" customHeight="1">
      <c r="B10" s="64" t="s">
        <v>9</v>
      </c>
      <c r="C10" s="3">
        <v>2300724</v>
      </c>
      <c r="D10" s="3" t="s">
        <v>18</v>
      </c>
      <c r="E10" s="65" t="s">
        <v>19</v>
      </c>
      <c r="F10" s="63"/>
      <c r="G10" s="2"/>
      <c r="H10" s="8"/>
      <c r="I10" s="9"/>
      <c r="J10" s="5"/>
      <c r="K10" s="5"/>
      <c r="L10" s="5"/>
      <c r="M10" s="5"/>
    </row>
    <row r="11" spans="2:13" s="1" customFormat="1" ht="12.75" customHeight="1">
      <c r="B11" s="64" t="s">
        <v>6</v>
      </c>
      <c r="C11" s="3">
        <v>2300785</v>
      </c>
      <c r="D11" s="3" t="s">
        <v>20</v>
      </c>
      <c r="E11" s="65" t="s">
        <v>21</v>
      </c>
      <c r="F11" s="63"/>
      <c r="G11" s="2"/>
      <c r="H11" s="8"/>
      <c r="I11" s="9"/>
      <c r="J11" s="5"/>
      <c r="K11" s="5"/>
      <c r="L11" s="5"/>
      <c r="M11" s="5"/>
    </row>
    <row r="12" spans="2:13" s="1" customFormat="1" ht="12.75" customHeight="1">
      <c r="B12" s="64" t="s">
        <v>7</v>
      </c>
      <c r="C12" s="3">
        <v>2301472</v>
      </c>
      <c r="D12" s="3" t="s">
        <v>22</v>
      </c>
      <c r="E12" s="65" t="s">
        <v>23</v>
      </c>
      <c r="F12" s="63"/>
      <c r="G12" s="2"/>
      <c r="H12" s="8"/>
      <c r="I12" s="9"/>
      <c r="J12" s="5"/>
      <c r="K12" s="5"/>
      <c r="L12" s="5"/>
      <c r="M12" s="5"/>
    </row>
    <row r="13" spans="2:13" s="1" customFormat="1" ht="12.75" customHeight="1">
      <c r="B13" s="64" t="s">
        <v>2</v>
      </c>
      <c r="C13" s="3">
        <v>2302421</v>
      </c>
      <c r="D13" s="3" t="s">
        <v>24</v>
      </c>
      <c r="E13" s="65" t="s">
        <v>25</v>
      </c>
      <c r="F13" s="63"/>
      <c r="G13" s="2"/>
      <c r="H13" s="8"/>
      <c r="I13" s="9"/>
      <c r="J13" s="5"/>
      <c r="K13" s="5"/>
      <c r="L13" s="5"/>
      <c r="M13" s="5"/>
    </row>
    <row r="14" spans="2:13" s="1" customFormat="1" ht="12.75" customHeight="1">
      <c r="B14" s="64" t="s">
        <v>3</v>
      </c>
      <c r="C14" s="3">
        <v>2303108</v>
      </c>
      <c r="D14" s="3" t="s">
        <v>26</v>
      </c>
      <c r="E14" s="65" t="s">
        <v>27</v>
      </c>
      <c r="F14" s="63"/>
      <c r="G14" s="2"/>
      <c r="H14" s="8"/>
      <c r="I14" s="9"/>
      <c r="J14" s="5"/>
      <c r="K14" s="5"/>
      <c r="L14" s="5"/>
      <c r="M14" s="5"/>
    </row>
    <row r="15" spans="2:13" s="1" customFormat="1" ht="12.75" customHeight="1">
      <c r="B15" s="64" t="s">
        <v>4</v>
      </c>
      <c r="C15" s="3">
        <v>2303231</v>
      </c>
      <c r="D15" s="3" t="s">
        <v>28</v>
      </c>
      <c r="E15" s="65" t="s">
        <v>71</v>
      </c>
      <c r="F15" s="63"/>
      <c r="G15" s="2"/>
      <c r="H15" s="8"/>
      <c r="I15" s="9"/>
      <c r="J15" s="5"/>
      <c r="K15" s="5"/>
      <c r="L15" s="5"/>
      <c r="M15" s="5"/>
    </row>
    <row r="16" spans="2:13" s="1" customFormat="1" ht="12.75" customHeight="1">
      <c r="B16" s="66" t="s">
        <v>5</v>
      </c>
      <c r="C16" s="67">
        <v>2303918</v>
      </c>
      <c r="D16" s="67" t="s">
        <v>29</v>
      </c>
      <c r="E16" s="68" t="s">
        <v>70</v>
      </c>
      <c r="F16" s="63"/>
      <c r="G16" s="2"/>
      <c r="H16" s="8"/>
      <c r="I16" s="9"/>
      <c r="J16" s="5"/>
      <c r="K16" s="5"/>
      <c r="L16" s="5"/>
      <c r="M16" s="5"/>
    </row>
  </sheetData>
  <printOptions/>
  <pageMargins left="0.75" right="0.75" top="0.49" bottom="0.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78"/>
  <sheetViews>
    <sheetView workbookViewId="0" topLeftCell="A1">
      <selection activeCell="F73" sqref="F73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3.140625" style="0" customWidth="1"/>
    <col min="4" max="4" width="13.57421875" style="0" customWidth="1"/>
    <col min="5" max="5" width="14.00390625" style="0" customWidth="1"/>
    <col min="6" max="6" width="13.140625" style="0" customWidth="1"/>
    <col min="7" max="7" width="12.7109375" style="0" customWidth="1"/>
    <col min="8" max="8" width="12.421875" style="0" bestFit="1" customWidth="1"/>
  </cols>
  <sheetData>
    <row r="4" ht="18">
      <c r="B4" s="13" t="s">
        <v>35</v>
      </c>
    </row>
    <row r="6" spans="2:5" ht="31.5">
      <c r="B6" s="17" t="s">
        <v>11</v>
      </c>
      <c r="C6" s="17" t="s">
        <v>30</v>
      </c>
      <c r="D6" s="18" t="s">
        <v>38</v>
      </c>
      <c r="E6" s="18" t="s">
        <v>39</v>
      </c>
    </row>
    <row r="7" spans="2:5" ht="15">
      <c r="B7" s="10" t="s">
        <v>0</v>
      </c>
      <c r="C7" s="10">
        <v>2300017</v>
      </c>
      <c r="D7" s="11">
        <v>339.38</v>
      </c>
      <c r="E7" s="11">
        <v>135.2</v>
      </c>
    </row>
    <row r="8" spans="2:5" ht="15">
      <c r="B8" s="10" t="s">
        <v>8</v>
      </c>
      <c r="C8" s="12">
        <v>2300038</v>
      </c>
      <c r="D8" s="11">
        <v>359.68</v>
      </c>
      <c r="E8" s="11">
        <v>131.8</v>
      </c>
    </row>
    <row r="9" spans="2:5" ht="15">
      <c r="B9" s="10" t="s">
        <v>1</v>
      </c>
      <c r="C9" s="12">
        <v>2300704</v>
      </c>
      <c r="D9" s="11">
        <v>295.35</v>
      </c>
      <c r="E9" s="11">
        <v>182.13</v>
      </c>
    </row>
    <row r="10" spans="2:5" ht="15">
      <c r="B10" s="10" t="s">
        <v>9</v>
      </c>
      <c r="C10" s="12">
        <v>2300725</v>
      </c>
      <c r="D10" s="11">
        <v>316.1</v>
      </c>
      <c r="E10" s="11">
        <v>184.7</v>
      </c>
    </row>
    <row r="11" spans="2:5" ht="15">
      <c r="B11" s="10" t="s">
        <v>6</v>
      </c>
      <c r="C11" s="12">
        <v>2300786</v>
      </c>
      <c r="D11" s="11">
        <v>16.83</v>
      </c>
      <c r="E11" s="11">
        <v>168.2</v>
      </c>
    </row>
    <row r="12" spans="2:5" ht="15">
      <c r="B12" s="10" t="s">
        <v>7</v>
      </c>
      <c r="C12" s="12">
        <v>2301473</v>
      </c>
      <c r="D12" s="11">
        <v>333.7</v>
      </c>
      <c r="E12" s="11">
        <v>218.8</v>
      </c>
    </row>
    <row r="13" spans="2:5" ht="15">
      <c r="B13" s="10" t="s">
        <v>2</v>
      </c>
      <c r="C13" s="12">
        <v>2302422</v>
      </c>
      <c r="D13" s="11">
        <v>185.78</v>
      </c>
      <c r="E13" s="11">
        <v>284.3</v>
      </c>
    </row>
    <row r="14" spans="2:5" ht="15">
      <c r="B14" s="10" t="s">
        <v>3</v>
      </c>
      <c r="C14" s="12">
        <v>2303109</v>
      </c>
      <c r="D14" s="11">
        <v>143.43</v>
      </c>
      <c r="E14" s="11">
        <v>346.93</v>
      </c>
    </row>
    <row r="15" spans="2:5" ht="15">
      <c r="B15" s="10" t="s">
        <v>4</v>
      </c>
      <c r="C15" s="12">
        <v>2303232</v>
      </c>
      <c r="D15" s="11">
        <v>265.88</v>
      </c>
      <c r="E15" s="11">
        <v>3.07</v>
      </c>
    </row>
    <row r="16" spans="2:5" ht="15">
      <c r="B16" s="10" t="s">
        <v>5</v>
      </c>
      <c r="C16" s="12">
        <v>2303919</v>
      </c>
      <c r="D16" s="11">
        <v>221.7</v>
      </c>
      <c r="E16" s="11">
        <v>49.7</v>
      </c>
    </row>
    <row r="19" ht="18">
      <c r="B19" s="13" t="s">
        <v>36</v>
      </c>
    </row>
    <row r="21" spans="2:6" ht="31.5">
      <c r="B21" s="17" t="s">
        <v>11</v>
      </c>
      <c r="C21" s="17" t="s">
        <v>30</v>
      </c>
      <c r="D21" s="18" t="s">
        <v>40</v>
      </c>
      <c r="E21" s="18" t="s">
        <v>38</v>
      </c>
      <c r="F21" s="18" t="s">
        <v>39</v>
      </c>
    </row>
    <row r="22" spans="2:6" ht="15">
      <c r="B22" s="10" t="s">
        <v>0</v>
      </c>
      <c r="C22" s="10">
        <v>2300017</v>
      </c>
      <c r="D22" s="12">
        <f>C22+687</f>
        <v>2300704</v>
      </c>
      <c r="E22" s="11">
        <v>339.38</v>
      </c>
      <c r="F22" s="11">
        <v>135.2</v>
      </c>
    </row>
    <row r="23" spans="2:6" ht="15">
      <c r="B23" s="10" t="s">
        <v>8</v>
      </c>
      <c r="C23" s="12">
        <v>2300038</v>
      </c>
      <c r="D23" s="12">
        <f aca="true" t="shared" si="0" ref="D23:D31">C23+687</f>
        <v>2300725</v>
      </c>
      <c r="E23" s="11">
        <v>359.68</v>
      </c>
      <c r="F23" s="11">
        <v>131.8</v>
      </c>
    </row>
    <row r="24" spans="2:6" ht="15">
      <c r="B24" s="10" t="s">
        <v>1</v>
      </c>
      <c r="C24" s="12">
        <v>2300704</v>
      </c>
      <c r="D24" s="12">
        <f t="shared" si="0"/>
        <v>2301391</v>
      </c>
      <c r="E24" s="11">
        <v>295.35</v>
      </c>
      <c r="F24" s="11">
        <v>182.13</v>
      </c>
    </row>
    <row r="25" spans="2:6" ht="15">
      <c r="B25" s="10" t="s">
        <v>9</v>
      </c>
      <c r="C25" s="12">
        <v>2300725</v>
      </c>
      <c r="D25" s="12">
        <f t="shared" si="0"/>
        <v>2301412</v>
      </c>
      <c r="E25" s="11">
        <v>316.1</v>
      </c>
      <c r="F25" s="11">
        <v>184.7</v>
      </c>
    </row>
    <row r="26" spans="2:6" ht="15">
      <c r="B26" s="10" t="s">
        <v>6</v>
      </c>
      <c r="C26" s="12">
        <v>2300786</v>
      </c>
      <c r="D26" s="12">
        <f t="shared" si="0"/>
        <v>2301473</v>
      </c>
      <c r="E26" s="11">
        <v>16.83</v>
      </c>
      <c r="F26" s="11">
        <v>168.2</v>
      </c>
    </row>
    <row r="27" spans="2:6" ht="15">
      <c r="B27" s="10" t="s">
        <v>7</v>
      </c>
      <c r="C27" s="12">
        <v>2301473</v>
      </c>
      <c r="D27" s="12">
        <f t="shared" si="0"/>
        <v>2302160</v>
      </c>
      <c r="E27" s="11">
        <v>333.7</v>
      </c>
      <c r="F27" s="11">
        <v>218.8</v>
      </c>
    </row>
    <row r="28" spans="2:6" ht="15">
      <c r="B28" s="10" t="s">
        <v>2</v>
      </c>
      <c r="C28" s="12">
        <v>2302422</v>
      </c>
      <c r="D28" s="12">
        <f t="shared" si="0"/>
        <v>2303109</v>
      </c>
      <c r="E28" s="11">
        <v>185.78</v>
      </c>
      <c r="F28" s="11">
        <v>284.3</v>
      </c>
    </row>
    <row r="29" spans="2:6" ht="15">
      <c r="B29" s="10" t="s">
        <v>3</v>
      </c>
      <c r="C29" s="12">
        <v>2303109</v>
      </c>
      <c r="D29" s="12">
        <f t="shared" si="0"/>
        <v>2303796</v>
      </c>
      <c r="E29" s="11">
        <v>143.43</v>
      </c>
      <c r="F29" s="11">
        <v>346.93</v>
      </c>
    </row>
    <row r="30" spans="2:6" ht="15">
      <c r="B30" s="10" t="s">
        <v>4</v>
      </c>
      <c r="C30" s="12">
        <v>2303232</v>
      </c>
      <c r="D30" s="12">
        <f t="shared" si="0"/>
        <v>2303919</v>
      </c>
      <c r="E30" s="11">
        <v>265.88</v>
      </c>
      <c r="F30" s="11">
        <v>3.07</v>
      </c>
    </row>
    <row r="31" spans="2:6" ht="15">
      <c r="B31" s="10" t="s">
        <v>5</v>
      </c>
      <c r="C31" s="12">
        <v>2303919</v>
      </c>
      <c r="D31" s="12">
        <f t="shared" si="0"/>
        <v>2304606</v>
      </c>
      <c r="E31" s="11">
        <v>221.7</v>
      </c>
      <c r="F31" s="11">
        <v>49.7</v>
      </c>
    </row>
    <row r="35" spans="2:6" ht="31.5">
      <c r="B35" s="17" t="s">
        <v>11</v>
      </c>
      <c r="C35" s="17" t="s">
        <v>30</v>
      </c>
      <c r="D35" s="39" t="s">
        <v>37</v>
      </c>
      <c r="E35" s="18" t="s">
        <v>38</v>
      </c>
      <c r="F35" s="18" t="s">
        <v>39</v>
      </c>
    </row>
    <row r="36" spans="2:6" ht="15">
      <c r="B36" s="32" t="s">
        <v>8</v>
      </c>
      <c r="C36" s="33">
        <v>2300038</v>
      </c>
      <c r="D36" s="33"/>
      <c r="E36" s="34">
        <v>359.68</v>
      </c>
      <c r="F36" s="34">
        <v>131.8</v>
      </c>
    </row>
    <row r="37" spans="2:6" ht="15">
      <c r="B37" s="35" t="s">
        <v>9</v>
      </c>
      <c r="C37" s="36">
        <v>2300725</v>
      </c>
      <c r="D37" s="20">
        <f>C37-C36</f>
        <v>687</v>
      </c>
      <c r="E37" s="37">
        <v>316.1</v>
      </c>
      <c r="F37" s="37">
        <v>184.7</v>
      </c>
    </row>
    <row r="38" spans="2:6" ht="15">
      <c r="B38" s="40" t="s">
        <v>0</v>
      </c>
      <c r="C38" s="40">
        <v>2300017</v>
      </c>
      <c r="D38" s="41"/>
      <c r="E38" s="42">
        <v>339.38</v>
      </c>
      <c r="F38" s="42">
        <v>135.2</v>
      </c>
    </row>
    <row r="39" spans="2:6" ht="15">
      <c r="B39" s="43" t="s">
        <v>1</v>
      </c>
      <c r="C39" s="44">
        <v>2300704</v>
      </c>
      <c r="D39" s="45">
        <f>C39-C38</f>
        <v>687</v>
      </c>
      <c r="E39" s="46">
        <v>295.35</v>
      </c>
      <c r="F39" s="46">
        <v>182.13</v>
      </c>
    </row>
    <row r="40" spans="2:6" ht="15">
      <c r="B40" s="32" t="s">
        <v>6</v>
      </c>
      <c r="C40" s="33">
        <v>2300786</v>
      </c>
      <c r="D40" s="38"/>
      <c r="E40" s="34">
        <v>16.83</v>
      </c>
      <c r="F40" s="34">
        <v>168.2</v>
      </c>
    </row>
    <row r="41" spans="2:6" ht="15">
      <c r="B41" s="35" t="s">
        <v>7</v>
      </c>
      <c r="C41" s="36">
        <v>2301473</v>
      </c>
      <c r="D41" s="20">
        <f>C41-C40</f>
        <v>687</v>
      </c>
      <c r="E41" s="37">
        <v>333.7</v>
      </c>
      <c r="F41" s="37">
        <v>218.8</v>
      </c>
    </row>
    <row r="42" spans="2:6" ht="15">
      <c r="B42" s="40" t="s">
        <v>2</v>
      </c>
      <c r="C42" s="41">
        <v>2302422</v>
      </c>
      <c r="D42" s="47"/>
      <c r="E42" s="42">
        <v>185.78</v>
      </c>
      <c r="F42" s="42">
        <v>284.3</v>
      </c>
    </row>
    <row r="43" spans="2:6" ht="15">
      <c r="B43" s="43" t="s">
        <v>3</v>
      </c>
      <c r="C43" s="44">
        <v>2303109</v>
      </c>
      <c r="D43" s="45">
        <f>C43-C42</f>
        <v>687</v>
      </c>
      <c r="E43" s="46">
        <v>143.43</v>
      </c>
      <c r="F43" s="46">
        <v>346.93</v>
      </c>
    </row>
    <row r="44" spans="2:6" ht="15">
      <c r="B44" s="32" t="s">
        <v>4</v>
      </c>
      <c r="C44" s="33">
        <v>2303232</v>
      </c>
      <c r="D44" s="38"/>
      <c r="E44" s="34">
        <v>265.88</v>
      </c>
      <c r="F44" s="34">
        <v>3.07</v>
      </c>
    </row>
    <row r="45" spans="2:6" ht="15">
      <c r="B45" s="35" t="s">
        <v>5</v>
      </c>
      <c r="C45" s="36">
        <v>2303919</v>
      </c>
      <c r="D45" s="20">
        <f>C45-C44</f>
        <v>687</v>
      </c>
      <c r="E45" s="37">
        <v>221.7</v>
      </c>
      <c r="F45" s="37">
        <v>49.7</v>
      </c>
    </row>
    <row r="46" spans="2:6" ht="15">
      <c r="B46" s="28"/>
      <c r="C46" s="29"/>
      <c r="D46" s="21"/>
      <c r="E46" s="30"/>
      <c r="F46" s="30"/>
    </row>
    <row r="48" ht="15.75">
      <c r="B48" s="27" t="s">
        <v>51</v>
      </c>
    </row>
    <row r="49" spans="2:3" ht="15">
      <c r="B49" s="26" t="s">
        <v>52</v>
      </c>
      <c r="C49">
        <v>60</v>
      </c>
    </row>
    <row r="51" spans="1:8" ht="12.75">
      <c r="A51" s="56" t="s">
        <v>50</v>
      </c>
      <c r="B51" s="58" t="s">
        <v>45</v>
      </c>
      <c r="C51" s="61"/>
      <c r="D51" s="61"/>
      <c r="E51" s="62"/>
      <c r="F51" s="58" t="s">
        <v>46</v>
      </c>
      <c r="G51" s="59"/>
      <c r="H51" s="60"/>
    </row>
    <row r="52" spans="1:8" ht="15.75">
      <c r="A52" s="57"/>
      <c r="B52" s="19" t="s">
        <v>41</v>
      </c>
      <c r="C52" s="19" t="s">
        <v>42</v>
      </c>
      <c r="D52" s="19" t="s">
        <v>43</v>
      </c>
      <c r="E52" s="19" t="s">
        <v>44</v>
      </c>
      <c r="F52" s="17" t="s">
        <v>47</v>
      </c>
      <c r="G52" s="17" t="s">
        <v>48</v>
      </c>
      <c r="H52" s="17" t="s">
        <v>49</v>
      </c>
    </row>
    <row r="53" spans="1:8" ht="15">
      <c r="A53" s="12">
        <v>1</v>
      </c>
      <c r="B53" s="24">
        <f>-$C$49*COS(RADIANS(E36))</f>
        <v>-59.999064217718896</v>
      </c>
      <c r="C53" s="24">
        <f>-$C$49*SIN(RADIANS(E36))</f>
        <v>0.3351014742496924</v>
      </c>
      <c r="D53" s="24">
        <f>-$C$49*COS(RADIANS(E37))</f>
        <v>-43.23306670081984</v>
      </c>
      <c r="E53" s="24">
        <f>-$C$49*SIN(RADIANS(E37))</f>
        <v>41.60410969654877</v>
      </c>
      <c r="F53" s="24">
        <f>(D53*TAN(RADIANS(F37))-B53*TAN(RADIANS(F36))-E53+C53)/(TAN(RADIANS(F37))-TAN(RADIANS(F36)))</f>
        <v>-93.22311457079851</v>
      </c>
      <c r="G53" s="24">
        <f>TAN(RADIANS(F36))*(F53-B53)+C53</f>
        <v>37.49417962269509</v>
      </c>
      <c r="H53" s="25">
        <f>SQRT(F53^2+G53^2)</f>
        <v>100.48065781959805</v>
      </c>
    </row>
    <row r="54" spans="1:8" ht="15">
      <c r="A54" s="12">
        <v>2</v>
      </c>
      <c r="B54" s="24">
        <f>-$C$49*COS(RADIANS(E38))</f>
        <v>-56.15619976855522</v>
      </c>
      <c r="C54" s="24">
        <f>-$C$49*SIN(RADIANS(E38))</f>
        <v>21.130102402830857</v>
      </c>
      <c r="D54" s="24">
        <f>-$C$49*COS(RADIANS(E39))</f>
        <v>-25.688799685279413</v>
      </c>
      <c r="E54" s="24">
        <f>-$C$49*SIN(RADIANS(E39))</f>
        <v>54.2225559221399</v>
      </c>
      <c r="F54" s="24">
        <f>(D54*TAN(RADIANS(F39))-B54*TAN(RADIANS(F38))-E54+C54)/(TAN(RADIANS(F39))-TAN(RADIANS(F38)))</f>
        <v>-87.17754149236276</v>
      </c>
      <c r="G54" s="24">
        <f>TAN(RADIANS(F38))*(F54-B54)+C54</f>
        <v>51.93562677417138</v>
      </c>
      <c r="H54" s="25">
        <f>SQRT(F54^2+G54^2)</f>
        <v>101.47528304507782</v>
      </c>
    </row>
    <row r="55" spans="1:8" ht="15">
      <c r="A55" s="12">
        <v>3</v>
      </c>
      <c r="B55" s="24">
        <f>-$C$49*COS(RADIANS(E40))</f>
        <v>-57.4300817770025</v>
      </c>
      <c r="C55" s="24">
        <f>-$C$49*SIN(RADIANS(E40))</f>
        <v>-17.371980517108746</v>
      </c>
      <c r="D55" s="24">
        <f>-$C$49*COS(RADIANS(E41))</f>
        <v>-53.78918582300643</v>
      </c>
      <c r="E55" s="24">
        <f>-$C$49*SIN(RADIANS(E41))</f>
        <v>26.58427144945079</v>
      </c>
      <c r="F55" s="24">
        <f>(D55*TAN(RADIANS(F41))-B55*TAN(RADIANS(F40))-E55+C55)/(TAN(RADIANS(F41))-TAN(RADIANS(F40)))</f>
        <v>-97.93518540024479</v>
      </c>
      <c r="G55" s="24">
        <f>TAN(RADIANS(F40))*(F55-B55)+C55</f>
        <v>-8.910023498728329</v>
      </c>
      <c r="H55" s="25">
        <f>SQRT(F55^2+G55^2)</f>
        <v>98.33966167385472</v>
      </c>
    </row>
    <row r="56" spans="1:8" ht="15">
      <c r="A56" s="12">
        <v>4</v>
      </c>
      <c r="B56" s="24">
        <f>-$C$49*COS(RADIANS(E42))</f>
        <v>59.694955411127275</v>
      </c>
      <c r="C56" s="24">
        <f>-$C$49*SIN(RADIANS(E42))</f>
        <v>6.042540729157456</v>
      </c>
      <c r="D56" s="24">
        <f>-$C$49*COS(RADIANS(E43))</f>
        <v>48.187772864572885</v>
      </c>
      <c r="E56" s="24">
        <f>-$C$49*SIN(RADIANS(E43))</f>
        <v>-35.74826634051411</v>
      </c>
      <c r="F56" s="24">
        <f>(D56*TAN(RADIANS(F43))-B56*TAN(RADIANS(F42))-E56+C56)/(TAN(RADIANS(F43))-TAN(RADIANS(F42)))</f>
        <v>71.74108138047929</v>
      </c>
      <c r="G56" s="24">
        <f>TAN(RADIANS(F42))*(F56-B56)+C56</f>
        <v>-41.216294187376235</v>
      </c>
      <c r="H56" s="25">
        <f>SQRT(F56^2+G56^2)</f>
        <v>82.73793364703336</v>
      </c>
    </row>
    <row r="57" spans="1:8" ht="15">
      <c r="A57" s="12">
        <v>5</v>
      </c>
      <c r="B57" s="24">
        <f>-$C$49*COS(RADIANS(E44))</f>
        <v>4.310736749091503</v>
      </c>
      <c r="C57" s="24">
        <f>-$C$49*SIN(RADIANS(E44))</f>
        <v>59.84494589086059</v>
      </c>
      <c r="D57" s="24">
        <f>-$C$49*COS(RADIANS(E45))</f>
        <v>44.79829093712349</v>
      </c>
      <c r="E57" s="24">
        <f>-$C$49*SIN(RADIANS(E45))</f>
        <v>39.91382127926165</v>
      </c>
      <c r="F57" s="24">
        <f>(D57*TAN(RADIANS(F45))-B57*TAN(RADIANS(F44))-E57+C57)/(TAN(RADIANS(F45))-TAN(RADIANS(F44)))</f>
        <v>64.43584700996449</v>
      </c>
      <c r="G57" s="24">
        <f>TAN(RADIANS(F44))*(F57-B57)+C57</f>
        <v>63.0696325858577</v>
      </c>
      <c r="H57" s="25">
        <f>SQRT(F57^2+G57^2)</f>
        <v>90.1651647500665</v>
      </c>
    </row>
    <row r="58" spans="1:8" ht="12.75">
      <c r="A58" s="21"/>
      <c r="B58" s="22"/>
      <c r="C58" s="22"/>
      <c r="D58" s="22"/>
      <c r="E58" s="22"/>
      <c r="F58" s="22"/>
      <c r="G58" s="22"/>
      <c r="H58" s="21"/>
    </row>
    <row r="59" spans="1:8" ht="12.75">
      <c r="A59" s="21"/>
      <c r="B59" s="21"/>
      <c r="C59" s="21"/>
      <c r="D59" s="21"/>
      <c r="E59" s="21"/>
      <c r="F59" s="21"/>
      <c r="G59" s="21"/>
      <c r="H59" s="21"/>
    </row>
    <row r="60" spans="1:8" ht="15.75">
      <c r="A60" s="21"/>
      <c r="B60" s="31" t="s">
        <v>63</v>
      </c>
      <c r="C60" s="22"/>
      <c r="D60" s="22"/>
      <c r="E60" s="22"/>
      <c r="F60" s="22"/>
      <c r="G60" s="22"/>
      <c r="H60" s="21"/>
    </row>
    <row r="61" spans="1:9" ht="12.75">
      <c r="A61" s="21"/>
      <c r="F61" s="22"/>
      <c r="G61" s="22"/>
      <c r="H61" s="21"/>
      <c r="I61" s="22"/>
    </row>
    <row r="62" spans="1:8" ht="12.75">
      <c r="A62" s="21"/>
      <c r="B62" s="15"/>
      <c r="C62" s="16" t="s">
        <v>59</v>
      </c>
      <c r="D62" s="16" t="s">
        <v>60</v>
      </c>
      <c r="E62" s="16" t="s">
        <v>60</v>
      </c>
      <c r="F62" s="22"/>
      <c r="G62" s="21"/>
      <c r="H62" s="21"/>
    </row>
    <row r="63" spans="1:9" ht="12.75">
      <c r="A63" s="21"/>
      <c r="B63" s="53" t="s">
        <v>53</v>
      </c>
      <c r="C63" s="50">
        <v>500</v>
      </c>
      <c r="D63" s="50">
        <v>500</v>
      </c>
      <c r="E63" s="50">
        <v>500</v>
      </c>
      <c r="F63" s="22"/>
      <c r="G63" s="22"/>
      <c r="H63" s="21"/>
      <c r="I63" s="22"/>
    </row>
    <row r="64" spans="1:8" ht="12.75">
      <c r="A64" s="21"/>
      <c r="B64" s="53" t="s">
        <v>54</v>
      </c>
      <c r="C64" s="50">
        <v>500</v>
      </c>
      <c r="D64" s="50">
        <v>501</v>
      </c>
      <c r="E64" s="50">
        <v>501</v>
      </c>
      <c r="F64" s="22"/>
      <c r="G64" s="22"/>
      <c r="H64" s="21"/>
    </row>
    <row r="65" spans="1:8" ht="12.75">
      <c r="A65" s="21"/>
      <c r="B65" s="53" t="s">
        <v>55</v>
      </c>
      <c r="C65" s="50">
        <v>300.33</v>
      </c>
      <c r="D65" s="14">
        <v>300</v>
      </c>
      <c r="E65" s="50">
        <v>300</v>
      </c>
      <c r="F65" s="22"/>
      <c r="G65" s="21"/>
      <c r="H65" s="21"/>
    </row>
    <row r="66" spans="1:8" ht="12.75">
      <c r="A66" s="21"/>
      <c r="B66" s="53"/>
      <c r="C66" s="50"/>
      <c r="D66" s="14"/>
      <c r="E66" s="14"/>
      <c r="F66" s="22"/>
      <c r="G66" s="21"/>
      <c r="H66" s="21"/>
    </row>
    <row r="67" spans="2:6" ht="12.75">
      <c r="B67" s="54" t="s">
        <v>56</v>
      </c>
      <c r="C67" s="51">
        <v>463</v>
      </c>
      <c r="D67" s="14">
        <v>463</v>
      </c>
      <c r="E67" s="14">
        <v>464</v>
      </c>
      <c r="F67" s="22"/>
    </row>
    <row r="68" spans="2:6" ht="12.75">
      <c r="B68" s="54" t="s">
        <v>57</v>
      </c>
      <c r="C68" s="51">
        <v>530</v>
      </c>
      <c r="D68" s="14">
        <v>533</v>
      </c>
      <c r="E68" s="14">
        <v>530</v>
      </c>
      <c r="F68" s="22"/>
    </row>
    <row r="69" spans="2:6" ht="12.75">
      <c r="B69" s="54" t="s">
        <v>58</v>
      </c>
      <c r="C69" s="51">
        <v>459.63</v>
      </c>
      <c r="D69" s="14">
        <v>460</v>
      </c>
      <c r="E69" s="14">
        <v>461</v>
      </c>
      <c r="F69" s="22"/>
    </row>
    <row r="70" spans="2:6" ht="12.75">
      <c r="B70" s="55"/>
      <c r="C70" s="14"/>
      <c r="D70" s="14"/>
      <c r="E70" s="14"/>
      <c r="F70" s="22"/>
    </row>
    <row r="71" spans="2:6" ht="12.75">
      <c r="B71" s="54" t="s">
        <v>61</v>
      </c>
      <c r="C71" s="52">
        <f>C69/C65</f>
        <v>1.5304165418040157</v>
      </c>
      <c r="D71" s="52">
        <f>D69/D65</f>
        <v>1.5333333333333334</v>
      </c>
      <c r="E71" s="52">
        <f>E69/E65</f>
        <v>1.5366666666666666</v>
      </c>
      <c r="F71" s="22"/>
    </row>
    <row r="72" spans="2:6" ht="12.75">
      <c r="B72" s="54" t="s">
        <v>62</v>
      </c>
      <c r="C72" s="52">
        <f>SQRT((C67-C63)^2+(C68-C64)^2)/C69</f>
        <v>0.10363557960807218</v>
      </c>
      <c r="D72" s="52">
        <f>SQRT((D67-D63)^2+(D68-D64)^2)/D69</f>
        <v>0.1063441287707392</v>
      </c>
      <c r="E72" s="52">
        <f>SQRT((E67-E63)^2+(E68-E64)^2)/E69</f>
        <v>0.1002770007056505</v>
      </c>
      <c r="F72" s="22"/>
    </row>
    <row r="74" ht="15.75">
      <c r="B74" s="4" t="s">
        <v>69</v>
      </c>
    </row>
    <row r="76" spans="2:5" ht="15">
      <c r="B76" s="48"/>
      <c r="C76" s="48" t="s">
        <v>64</v>
      </c>
      <c r="D76" s="48" t="s">
        <v>65</v>
      </c>
      <c r="E76" s="48" t="s">
        <v>66</v>
      </c>
    </row>
    <row r="77" spans="2:5" ht="15">
      <c r="B77" s="49" t="s">
        <v>67</v>
      </c>
      <c r="C77" s="49">
        <v>60</v>
      </c>
      <c r="D77" s="49">
        <v>0.01671</v>
      </c>
      <c r="E77" s="49">
        <v>59.992</v>
      </c>
    </row>
    <row r="78" spans="2:5" ht="15">
      <c r="B78" s="49" t="s">
        <v>68</v>
      </c>
      <c r="C78" s="49">
        <v>92</v>
      </c>
      <c r="D78" s="49">
        <v>0.0934</v>
      </c>
      <c r="E78" s="49">
        <v>91.598</v>
      </c>
    </row>
  </sheetData>
  <mergeCells count="3">
    <mergeCell ref="A51:A52"/>
    <mergeCell ref="F51:H51"/>
    <mergeCell ref="B51:E5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2005-01-17T11:04:58Z</cp:lastPrinted>
  <dcterms:created xsi:type="dcterms:W3CDTF">2005-01-16T19:15:03Z</dcterms:created>
  <dcterms:modified xsi:type="dcterms:W3CDTF">2005-01-23T14:41:50Z</dcterms:modified>
  <cp:category/>
  <cp:version/>
  <cp:contentType/>
  <cp:contentStatus/>
</cp:coreProperties>
</file>