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595" windowHeight="13035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<sst xmlns="http://schemas.openxmlformats.org/spreadsheetml/2006/main" count="113" uniqueCount="73">
  <si>
    <t>17/02/1585</t>
  </si>
  <si>
    <t>5/01/1587</t>
  </si>
  <si>
    <t>19/09/1591</t>
  </si>
  <si>
    <t>6/08/1593</t>
  </si>
  <si>
    <t>7/12/1593</t>
  </si>
  <si>
    <t>25/10/1595</t>
  </si>
  <si>
    <t>28/03/1587</t>
  </si>
  <si>
    <t>12/02/1589</t>
  </si>
  <si>
    <t>10/03/1585</t>
  </si>
  <si>
    <t>26/01/1587</t>
  </si>
  <si>
    <t>Jour Julien</t>
  </si>
  <si>
    <t>Date</t>
  </si>
  <si>
    <t>339°23'</t>
  </si>
  <si>
    <t>135°12'</t>
  </si>
  <si>
    <t>359°41'</t>
  </si>
  <si>
    <t>131°48'</t>
  </si>
  <si>
    <t>295°21'</t>
  </si>
  <si>
    <t>182°08'</t>
  </si>
  <si>
    <t>316°06'</t>
  </si>
  <si>
    <t>184°42'</t>
  </si>
  <si>
    <t xml:space="preserve"> 16°50'</t>
  </si>
  <si>
    <t>168°12'</t>
  </si>
  <si>
    <t>333°42'</t>
  </si>
  <si>
    <t>218°48'</t>
  </si>
  <si>
    <t>185°47'</t>
  </si>
  <si>
    <t>284°18'</t>
  </si>
  <si>
    <t>143°26'</t>
  </si>
  <si>
    <t>346°56'</t>
  </si>
  <si>
    <t>265°53'</t>
  </si>
  <si>
    <t>221°42'</t>
  </si>
  <si>
    <t>Jour julien</t>
  </si>
  <si>
    <t>L'orbite de Mars par Kepler</t>
  </si>
  <si>
    <t>Données d'observations</t>
  </si>
  <si>
    <t>long, Soleil</t>
  </si>
  <si>
    <t>long, Mars</t>
  </si>
  <si>
    <t>Données Kepler ordre chronologique</t>
  </si>
  <si>
    <t>longitude
Soleil</t>
  </si>
  <si>
    <t>longitude
Mars</t>
  </si>
  <si>
    <t>JJ+
1 pér. sid.</t>
  </si>
  <si>
    <t>x1</t>
  </si>
  <si>
    <t>y1</t>
  </si>
  <si>
    <t>x2</t>
  </si>
  <si>
    <t>y2</t>
  </si>
  <si>
    <t>Positions Terre</t>
  </si>
  <si>
    <t>Position Mars</t>
  </si>
  <si>
    <t>x mars</t>
  </si>
  <si>
    <t>y mars</t>
  </si>
  <si>
    <t>r mars</t>
  </si>
  <si>
    <t>Point</t>
  </si>
  <si>
    <t>Orbite de Mars</t>
  </si>
  <si>
    <t>Rayon (mm)</t>
  </si>
  <si>
    <t>xt</t>
  </si>
  <si>
    <t>yt</t>
  </si>
  <si>
    <t>rt</t>
  </si>
  <si>
    <t>xm</t>
  </si>
  <si>
    <t>ym</t>
  </si>
  <si>
    <t>rm</t>
  </si>
  <si>
    <t>IDL</t>
  </si>
  <si>
    <t>IRIS</t>
  </si>
  <si>
    <t>a Mars</t>
  </si>
  <si>
    <t>e Mars</t>
  </si>
  <si>
    <t>Résultat fichier image IDL imaorbite.jpg</t>
  </si>
  <si>
    <t>a</t>
  </si>
  <si>
    <t>e</t>
  </si>
  <si>
    <t>b</t>
  </si>
  <si>
    <t>Terre</t>
  </si>
  <si>
    <t>Mars</t>
  </si>
  <si>
    <t>Approximation d'orbites elliptiques par des cercles</t>
  </si>
  <si>
    <t xml:space="preserve"> 49°42'</t>
  </si>
  <si>
    <t xml:space="preserve">  3°04'</t>
  </si>
  <si>
    <t>Données Kepler - couples à une période sidérale</t>
  </si>
  <si>
    <t>Données Kepler - recherche des couples</t>
  </si>
  <si>
    <r>
      <t>D</t>
    </r>
    <r>
      <rPr>
        <b/>
        <sz val="12"/>
        <rFont val="Arial"/>
        <family val="2"/>
      </rPr>
      <t>T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</si>
</sst>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"/>
    <numFmt numFmtId="167" formatCode="[$-40C]dddd\ d\ mmmm\ yyyy"/>
    <numFmt numFmtId="168" formatCode="0.000000"/>
    <numFmt numFmtId="169" formatCode="0.000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Symbol"/>
      <family val="1"/>
    </font>
    <font>
      <b/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8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/>
    </xf>
    <xf numFmtId="2" fontId="3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/>
    </xf>
    <xf numFmtId="2" fontId="3" fillId="0" borderId="3" xfId="0" applyNumberFormat="1" applyFont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/>
    </xf>
    <xf numFmtId="2" fontId="3" fillId="2" borderId="2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/>
    </xf>
    <xf numFmtId="2" fontId="3" fillId="2" borderId="3" xfId="0" applyNumberFormat="1" applyFont="1" applyFill="1" applyBorder="1" applyAlignment="1">
      <alignment horizontal="right"/>
    </xf>
    <xf numFmtId="169" fontId="0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D3" sqref="D3"/>
    </sheetView>
  </sheetViews>
  <sheetFormatPr defaultColWidth="11.421875" defaultRowHeight="12.75"/>
  <cols>
    <col min="1" max="1" width="4.57421875" style="0" customWidth="1"/>
    <col min="2" max="2" width="14.00390625" style="0" customWidth="1"/>
    <col min="3" max="4" width="12.421875" style="0" customWidth="1"/>
    <col min="5" max="5" width="12.7109375" style="0" customWidth="1"/>
    <col min="7" max="7" width="10.8515625" style="0" customWidth="1"/>
    <col min="8" max="8" width="9.421875" style="0" customWidth="1"/>
    <col min="9" max="9" width="10.57421875" style="0" customWidth="1"/>
  </cols>
  <sheetData>
    <row r="1" ht="18">
      <c r="A1" s="10" t="s">
        <v>31</v>
      </c>
    </row>
    <row r="4" spans="2:5" ht="15.75">
      <c r="B4" s="3" t="s">
        <v>32</v>
      </c>
      <c r="C4" s="59"/>
      <c r="D4" s="59"/>
      <c r="E4" s="59"/>
    </row>
    <row r="5" spans="2:5" ht="15">
      <c r="B5" s="59"/>
      <c r="C5" s="59"/>
      <c r="D5" s="59"/>
      <c r="E5" s="59"/>
    </row>
    <row r="6" spans="2:13" s="1" customFormat="1" ht="12.75" customHeight="1">
      <c r="B6" s="60" t="s">
        <v>11</v>
      </c>
      <c r="C6" s="61" t="s">
        <v>10</v>
      </c>
      <c r="D6" s="62" t="s">
        <v>33</v>
      </c>
      <c r="E6" s="63" t="s">
        <v>34</v>
      </c>
      <c r="F6" s="6"/>
      <c r="G6" s="6"/>
      <c r="H6" s="6"/>
      <c r="I6" s="6"/>
      <c r="J6" s="5"/>
      <c r="K6" s="5"/>
      <c r="L6" s="5"/>
      <c r="M6" s="5"/>
    </row>
    <row r="7" spans="2:13" s="1" customFormat="1" ht="12.75" customHeight="1">
      <c r="B7" s="64" t="s">
        <v>0</v>
      </c>
      <c r="C7" s="65">
        <v>2300016</v>
      </c>
      <c r="D7" s="65" t="s">
        <v>12</v>
      </c>
      <c r="E7" s="66" t="s">
        <v>13</v>
      </c>
      <c r="F7" s="32"/>
      <c r="G7" s="2"/>
      <c r="H7" s="7"/>
      <c r="I7" s="8"/>
      <c r="J7" s="4"/>
      <c r="K7" s="4"/>
      <c r="L7" s="4"/>
      <c r="M7" s="4"/>
    </row>
    <row r="8" spans="2:13" s="1" customFormat="1" ht="12.75" customHeight="1">
      <c r="B8" s="64" t="s">
        <v>8</v>
      </c>
      <c r="C8" s="65">
        <v>2300037</v>
      </c>
      <c r="D8" s="65" t="s">
        <v>14</v>
      </c>
      <c r="E8" s="66" t="s">
        <v>15</v>
      </c>
      <c r="F8" s="32"/>
      <c r="G8" s="2"/>
      <c r="H8" s="7"/>
      <c r="I8" s="8"/>
      <c r="J8" s="4"/>
      <c r="K8" s="4"/>
      <c r="L8" s="4"/>
      <c r="M8" s="4"/>
    </row>
    <row r="9" spans="2:13" s="1" customFormat="1" ht="12.75" customHeight="1">
      <c r="B9" s="64" t="s">
        <v>1</v>
      </c>
      <c r="C9" s="65">
        <v>2300703</v>
      </c>
      <c r="D9" s="65" t="s">
        <v>16</v>
      </c>
      <c r="E9" s="66" t="s">
        <v>17</v>
      </c>
      <c r="F9" s="32"/>
      <c r="G9" s="2"/>
      <c r="H9" s="7"/>
      <c r="I9" s="8"/>
      <c r="J9" s="4"/>
      <c r="K9" s="4"/>
      <c r="L9" s="4"/>
      <c r="M9" s="4"/>
    </row>
    <row r="10" spans="2:13" s="1" customFormat="1" ht="12.75" customHeight="1">
      <c r="B10" s="64" t="s">
        <v>9</v>
      </c>
      <c r="C10" s="65">
        <v>2300724</v>
      </c>
      <c r="D10" s="65" t="s">
        <v>18</v>
      </c>
      <c r="E10" s="66" t="s">
        <v>19</v>
      </c>
      <c r="F10" s="32"/>
      <c r="G10" s="2"/>
      <c r="H10" s="7"/>
      <c r="I10" s="8"/>
      <c r="J10" s="4"/>
      <c r="K10" s="4"/>
      <c r="L10" s="4"/>
      <c r="M10" s="4"/>
    </row>
    <row r="11" spans="2:13" s="1" customFormat="1" ht="12.75" customHeight="1">
      <c r="B11" s="64" t="s">
        <v>6</v>
      </c>
      <c r="C11" s="65">
        <v>2300785</v>
      </c>
      <c r="D11" s="65" t="s">
        <v>20</v>
      </c>
      <c r="E11" s="66" t="s">
        <v>21</v>
      </c>
      <c r="F11" s="32"/>
      <c r="G11" s="2"/>
      <c r="H11" s="7"/>
      <c r="I11" s="8"/>
      <c r="J11" s="4"/>
      <c r="K11" s="4"/>
      <c r="L11" s="4"/>
      <c r="M11" s="4"/>
    </row>
    <row r="12" spans="2:13" s="1" customFormat="1" ht="12.75" customHeight="1">
      <c r="B12" s="64" t="s">
        <v>7</v>
      </c>
      <c r="C12" s="65">
        <v>2301472</v>
      </c>
      <c r="D12" s="65" t="s">
        <v>22</v>
      </c>
      <c r="E12" s="66" t="s">
        <v>23</v>
      </c>
      <c r="F12" s="32"/>
      <c r="G12" s="2"/>
      <c r="H12" s="7"/>
      <c r="I12" s="8"/>
      <c r="J12" s="4"/>
      <c r="K12" s="4"/>
      <c r="L12" s="4"/>
      <c r="M12" s="4"/>
    </row>
    <row r="13" spans="2:13" s="1" customFormat="1" ht="12.75" customHeight="1">
      <c r="B13" s="64" t="s">
        <v>2</v>
      </c>
      <c r="C13" s="65">
        <v>2302421</v>
      </c>
      <c r="D13" s="65" t="s">
        <v>24</v>
      </c>
      <c r="E13" s="66" t="s">
        <v>25</v>
      </c>
      <c r="F13" s="32"/>
      <c r="G13" s="2"/>
      <c r="H13" s="7"/>
      <c r="I13" s="8"/>
      <c r="J13" s="4"/>
      <c r="K13" s="4"/>
      <c r="L13" s="4"/>
      <c r="M13" s="4"/>
    </row>
    <row r="14" spans="2:13" s="1" customFormat="1" ht="12.75" customHeight="1">
      <c r="B14" s="64" t="s">
        <v>3</v>
      </c>
      <c r="C14" s="65">
        <v>2303108</v>
      </c>
      <c r="D14" s="65" t="s">
        <v>26</v>
      </c>
      <c r="E14" s="66" t="s">
        <v>27</v>
      </c>
      <c r="F14" s="32"/>
      <c r="G14" s="2"/>
      <c r="H14" s="7"/>
      <c r="I14" s="8"/>
      <c r="J14" s="4"/>
      <c r="K14" s="4"/>
      <c r="L14" s="4"/>
      <c r="M14" s="4"/>
    </row>
    <row r="15" spans="2:13" s="1" customFormat="1" ht="12.75" customHeight="1">
      <c r="B15" s="64" t="s">
        <v>4</v>
      </c>
      <c r="C15" s="65">
        <v>2303231</v>
      </c>
      <c r="D15" s="65" t="s">
        <v>28</v>
      </c>
      <c r="E15" s="66" t="s">
        <v>69</v>
      </c>
      <c r="F15" s="32"/>
      <c r="G15" s="2"/>
      <c r="H15" s="7"/>
      <c r="I15" s="8"/>
      <c r="J15" s="4"/>
      <c r="K15" s="4"/>
      <c r="L15" s="4"/>
      <c r="M15" s="4"/>
    </row>
    <row r="16" spans="2:13" s="1" customFormat="1" ht="12.75" customHeight="1">
      <c r="B16" s="67" t="s">
        <v>5</v>
      </c>
      <c r="C16" s="68">
        <v>2303918</v>
      </c>
      <c r="D16" s="68" t="s">
        <v>29</v>
      </c>
      <c r="E16" s="69" t="s">
        <v>68</v>
      </c>
      <c r="F16" s="32"/>
      <c r="G16" s="2"/>
      <c r="H16" s="7"/>
      <c r="I16" s="8"/>
      <c r="J16" s="4"/>
      <c r="K16" s="4"/>
      <c r="L16" s="4"/>
      <c r="M16" s="4"/>
    </row>
  </sheetData>
  <printOptions/>
  <pageMargins left="0.75" right="0.75" top="0.49" bottom="0.5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78"/>
  <sheetViews>
    <sheetView workbookViewId="0" topLeftCell="A40">
      <selection activeCell="A48" sqref="A48:E78"/>
    </sheetView>
  </sheetViews>
  <sheetFormatPr defaultColWidth="11.421875" defaultRowHeight="12.75"/>
  <cols>
    <col min="1" max="1" width="7.28125" style="0" customWidth="1"/>
    <col min="2" max="2" width="17.421875" style="0" customWidth="1"/>
    <col min="3" max="3" width="13.140625" style="0" customWidth="1"/>
    <col min="4" max="4" width="13.57421875" style="0" customWidth="1"/>
    <col min="5" max="5" width="14.00390625" style="0" customWidth="1"/>
    <col min="6" max="6" width="13.140625" style="0" customWidth="1"/>
    <col min="7" max="7" width="12.7109375" style="0" customWidth="1"/>
    <col min="8" max="8" width="12.421875" style="0" bestFit="1" customWidth="1"/>
  </cols>
  <sheetData>
    <row r="4" ht="18">
      <c r="B4" s="10" t="s">
        <v>35</v>
      </c>
    </row>
    <row r="6" spans="2:7" ht="31.5">
      <c r="B6" s="11" t="s">
        <v>11</v>
      </c>
      <c r="C6" s="11" t="s">
        <v>30</v>
      </c>
      <c r="D6" s="37" t="s">
        <v>36</v>
      </c>
      <c r="E6" s="37" t="s">
        <v>37</v>
      </c>
      <c r="F6" s="38"/>
      <c r="G6" s="33"/>
    </row>
    <row r="7" spans="2:7" ht="15">
      <c r="B7" s="39" t="s">
        <v>0</v>
      </c>
      <c r="C7" s="39">
        <v>2300017</v>
      </c>
      <c r="D7" s="40">
        <v>339.38</v>
      </c>
      <c r="E7" s="40">
        <v>135.2</v>
      </c>
      <c r="F7" s="38"/>
      <c r="G7" s="33"/>
    </row>
    <row r="8" spans="2:7" ht="15">
      <c r="B8" s="39" t="s">
        <v>8</v>
      </c>
      <c r="C8" s="9">
        <v>2300038</v>
      </c>
      <c r="D8" s="40">
        <v>359.68</v>
      </c>
      <c r="E8" s="40">
        <v>131.8</v>
      </c>
      <c r="F8" s="38"/>
      <c r="G8" s="33"/>
    </row>
    <row r="9" spans="2:7" ht="15">
      <c r="B9" s="39" t="s">
        <v>1</v>
      </c>
      <c r="C9" s="9">
        <v>2300704</v>
      </c>
      <c r="D9" s="40">
        <v>295.35</v>
      </c>
      <c r="E9" s="40">
        <v>182.13</v>
      </c>
      <c r="F9" s="38"/>
      <c r="G9" s="33"/>
    </row>
    <row r="10" spans="2:7" ht="15">
      <c r="B10" s="39" t="s">
        <v>9</v>
      </c>
      <c r="C10" s="9">
        <v>2300725</v>
      </c>
      <c r="D10" s="40">
        <v>316.1</v>
      </c>
      <c r="E10" s="40">
        <v>184.7</v>
      </c>
      <c r="F10" s="38"/>
      <c r="G10" s="33"/>
    </row>
    <row r="11" spans="2:7" ht="15">
      <c r="B11" s="39" t="s">
        <v>6</v>
      </c>
      <c r="C11" s="9">
        <v>2300786</v>
      </c>
      <c r="D11" s="40">
        <v>16.83</v>
      </c>
      <c r="E11" s="40">
        <v>168.2</v>
      </c>
      <c r="F11" s="38"/>
      <c r="G11" s="33"/>
    </row>
    <row r="12" spans="2:7" ht="15">
      <c r="B12" s="39" t="s">
        <v>7</v>
      </c>
      <c r="C12" s="9">
        <v>2301473</v>
      </c>
      <c r="D12" s="40">
        <v>333.7</v>
      </c>
      <c r="E12" s="40">
        <v>218.8</v>
      </c>
      <c r="F12" s="38"/>
      <c r="G12" s="33"/>
    </row>
    <row r="13" spans="2:7" ht="15">
      <c r="B13" s="39" t="s">
        <v>2</v>
      </c>
      <c r="C13" s="9">
        <v>2302422</v>
      </c>
      <c r="D13" s="40">
        <v>185.78</v>
      </c>
      <c r="E13" s="40">
        <v>284.3</v>
      </c>
      <c r="F13" s="38"/>
      <c r="G13" s="33"/>
    </row>
    <row r="14" spans="2:7" ht="15">
      <c r="B14" s="39" t="s">
        <v>3</v>
      </c>
      <c r="C14" s="9">
        <v>2303109</v>
      </c>
      <c r="D14" s="40">
        <v>143.43</v>
      </c>
      <c r="E14" s="40">
        <v>346.93</v>
      </c>
      <c r="F14" s="38"/>
      <c r="G14" s="33"/>
    </row>
    <row r="15" spans="2:7" ht="15">
      <c r="B15" s="39" t="s">
        <v>4</v>
      </c>
      <c r="C15" s="9">
        <v>2303232</v>
      </c>
      <c r="D15" s="40">
        <v>265.88</v>
      </c>
      <c r="E15" s="40">
        <v>3.07</v>
      </c>
      <c r="F15" s="38"/>
      <c r="G15" s="33"/>
    </row>
    <row r="16" spans="2:7" ht="15">
      <c r="B16" s="39" t="s">
        <v>5</v>
      </c>
      <c r="C16" s="9">
        <v>2303919</v>
      </c>
      <c r="D16" s="40">
        <v>221.7</v>
      </c>
      <c r="E16" s="40">
        <v>49.7</v>
      </c>
      <c r="F16" s="38"/>
      <c r="G16" s="33"/>
    </row>
    <row r="17" spans="2:7" ht="15">
      <c r="B17" s="38"/>
      <c r="C17" s="38"/>
      <c r="D17" s="38"/>
      <c r="E17" s="38"/>
      <c r="F17" s="38"/>
      <c r="G17" s="33"/>
    </row>
    <row r="18" spans="2:7" ht="15">
      <c r="B18" s="38"/>
      <c r="C18" s="38"/>
      <c r="D18" s="38"/>
      <c r="E18" s="38"/>
      <c r="F18" s="38"/>
      <c r="G18" s="33"/>
    </row>
    <row r="19" spans="2:7" ht="15.75">
      <c r="B19" s="3" t="s">
        <v>71</v>
      </c>
      <c r="C19" s="38"/>
      <c r="D19" s="38"/>
      <c r="E19" s="38"/>
      <c r="F19" s="38"/>
      <c r="G19" s="33"/>
    </row>
    <row r="20" spans="2:7" ht="15">
      <c r="B20" s="38"/>
      <c r="C20" s="38"/>
      <c r="D20" s="38"/>
      <c r="E20" s="38"/>
      <c r="F20" s="38"/>
      <c r="G20" s="33"/>
    </row>
    <row r="21" spans="2:7" ht="31.5">
      <c r="B21" s="11" t="s">
        <v>11</v>
      </c>
      <c r="C21" s="11" t="s">
        <v>30</v>
      </c>
      <c r="D21" s="37" t="s">
        <v>38</v>
      </c>
      <c r="E21" s="37" t="s">
        <v>36</v>
      </c>
      <c r="F21" s="37" t="s">
        <v>37</v>
      </c>
      <c r="G21" s="33"/>
    </row>
    <row r="22" spans="2:7" ht="15">
      <c r="B22" s="39" t="s">
        <v>0</v>
      </c>
      <c r="C22" s="39">
        <v>2300017</v>
      </c>
      <c r="D22" s="9">
        <f>C22+687</f>
        <v>2300704</v>
      </c>
      <c r="E22" s="40">
        <v>339.38</v>
      </c>
      <c r="F22" s="40">
        <v>135.2</v>
      </c>
      <c r="G22" s="33"/>
    </row>
    <row r="23" spans="2:7" ht="15">
      <c r="B23" s="39" t="s">
        <v>8</v>
      </c>
      <c r="C23" s="9">
        <v>2300038</v>
      </c>
      <c r="D23" s="9">
        <f aca="true" t="shared" si="0" ref="D23:D31">C23+687</f>
        <v>2300725</v>
      </c>
      <c r="E23" s="40">
        <v>359.68</v>
      </c>
      <c r="F23" s="40">
        <v>131.8</v>
      </c>
      <c r="G23" s="33"/>
    </row>
    <row r="24" spans="2:7" ht="15">
      <c r="B24" s="39" t="s">
        <v>1</v>
      </c>
      <c r="C24" s="9">
        <v>2300704</v>
      </c>
      <c r="D24" s="9">
        <f t="shared" si="0"/>
        <v>2301391</v>
      </c>
      <c r="E24" s="40">
        <v>295.35</v>
      </c>
      <c r="F24" s="40">
        <v>182.13</v>
      </c>
      <c r="G24" s="33"/>
    </row>
    <row r="25" spans="2:7" ht="15">
      <c r="B25" s="39" t="s">
        <v>9</v>
      </c>
      <c r="C25" s="9">
        <v>2300725</v>
      </c>
      <c r="D25" s="9">
        <f t="shared" si="0"/>
        <v>2301412</v>
      </c>
      <c r="E25" s="40">
        <v>316.1</v>
      </c>
      <c r="F25" s="40">
        <v>184.7</v>
      </c>
      <c r="G25" s="33"/>
    </row>
    <row r="26" spans="2:7" ht="15">
      <c r="B26" s="39" t="s">
        <v>6</v>
      </c>
      <c r="C26" s="9">
        <v>2300786</v>
      </c>
      <c r="D26" s="9">
        <f t="shared" si="0"/>
        <v>2301473</v>
      </c>
      <c r="E26" s="40">
        <v>16.83</v>
      </c>
      <c r="F26" s="40">
        <v>168.2</v>
      </c>
      <c r="G26" s="33"/>
    </row>
    <row r="27" spans="2:7" ht="15">
      <c r="B27" s="39" t="s">
        <v>7</v>
      </c>
      <c r="C27" s="9">
        <v>2301473</v>
      </c>
      <c r="D27" s="9">
        <f t="shared" si="0"/>
        <v>2302160</v>
      </c>
      <c r="E27" s="40">
        <v>333.7</v>
      </c>
      <c r="F27" s="40">
        <v>218.8</v>
      </c>
      <c r="G27" s="33"/>
    </row>
    <row r="28" spans="2:7" ht="15">
      <c r="B28" s="39" t="s">
        <v>2</v>
      </c>
      <c r="C28" s="9">
        <v>2302422</v>
      </c>
      <c r="D28" s="9">
        <f t="shared" si="0"/>
        <v>2303109</v>
      </c>
      <c r="E28" s="40">
        <v>185.78</v>
      </c>
      <c r="F28" s="40">
        <v>284.3</v>
      </c>
      <c r="G28" s="33"/>
    </row>
    <row r="29" spans="2:7" ht="15">
      <c r="B29" s="39" t="s">
        <v>3</v>
      </c>
      <c r="C29" s="9">
        <v>2303109</v>
      </c>
      <c r="D29" s="9">
        <f t="shared" si="0"/>
        <v>2303796</v>
      </c>
      <c r="E29" s="40">
        <v>143.43</v>
      </c>
      <c r="F29" s="40">
        <v>346.93</v>
      </c>
      <c r="G29" s="33"/>
    </row>
    <row r="30" spans="2:7" ht="15">
      <c r="B30" s="39" t="s">
        <v>4</v>
      </c>
      <c r="C30" s="9">
        <v>2303232</v>
      </c>
      <c r="D30" s="9">
        <f t="shared" si="0"/>
        <v>2303919</v>
      </c>
      <c r="E30" s="40">
        <v>265.88</v>
      </c>
      <c r="F30" s="40">
        <v>3.07</v>
      </c>
      <c r="G30" s="33"/>
    </row>
    <row r="31" spans="2:7" ht="15">
      <c r="B31" s="39" t="s">
        <v>5</v>
      </c>
      <c r="C31" s="9">
        <v>2303919</v>
      </c>
      <c r="D31" s="9">
        <f t="shared" si="0"/>
        <v>2304606</v>
      </c>
      <c r="E31" s="40">
        <v>221.7</v>
      </c>
      <c r="F31" s="40">
        <v>49.7</v>
      </c>
      <c r="G31" s="33"/>
    </row>
    <row r="32" spans="2:7" ht="15">
      <c r="B32" s="38"/>
      <c r="C32" s="38"/>
      <c r="D32" s="38"/>
      <c r="E32" s="38"/>
      <c r="F32" s="38"/>
      <c r="G32" s="33"/>
    </row>
    <row r="33" spans="2:7" ht="15.75">
      <c r="B33" s="3" t="s">
        <v>70</v>
      </c>
      <c r="C33" s="38"/>
      <c r="D33" s="38"/>
      <c r="E33" s="38"/>
      <c r="F33" s="38"/>
      <c r="G33" s="33"/>
    </row>
    <row r="34" spans="2:7" ht="15">
      <c r="B34" s="38"/>
      <c r="C34" s="38"/>
      <c r="D34" s="38"/>
      <c r="E34" s="38"/>
      <c r="F34" s="38"/>
      <c r="G34" s="33"/>
    </row>
    <row r="35" spans="2:7" ht="31.5">
      <c r="B35" s="11" t="s">
        <v>11</v>
      </c>
      <c r="C35" s="11" t="s">
        <v>30</v>
      </c>
      <c r="D35" s="41" t="s">
        <v>72</v>
      </c>
      <c r="E35" s="37" t="s">
        <v>36</v>
      </c>
      <c r="F35" s="37" t="s">
        <v>37</v>
      </c>
      <c r="G35" s="33"/>
    </row>
    <row r="36" spans="2:7" ht="15">
      <c r="B36" s="20" t="s">
        <v>8</v>
      </c>
      <c r="C36" s="21">
        <v>2300038</v>
      </c>
      <c r="D36" s="21"/>
      <c r="E36" s="22">
        <v>359.68</v>
      </c>
      <c r="F36" s="22">
        <v>131.8</v>
      </c>
      <c r="G36" s="33"/>
    </row>
    <row r="37" spans="2:7" ht="15">
      <c r="B37" s="23" t="s">
        <v>9</v>
      </c>
      <c r="C37" s="24">
        <v>2300725</v>
      </c>
      <c r="D37" s="24">
        <f>C37-C36</f>
        <v>687</v>
      </c>
      <c r="E37" s="25">
        <v>316.1</v>
      </c>
      <c r="F37" s="25">
        <v>184.7</v>
      </c>
      <c r="G37" s="33"/>
    </row>
    <row r="38" spans="2:7" ht="15">
      <c r="B38" s="26" t="s">
        <v>0</v>
      </c>
      <c r="C38" s="26">
        <v>2300017</v>
      </c>
      <c r="D38" s="27"/>
      <c r="E38" s="28">
        <v>339.38</v>
      </c>
      <c r="F38" s="28">
        <v>135.2</v>
      </c>
      <c r="G38" s="33"/>
    </row>
    <row r="39" spans="2:7" ht="15">
      <c r="B39" s="29" t="s">
        <v>1</v>
      </c>
      <c r="C39" s="30">
        <v>2300704</v>
      </c>
      <c r="D39" s="30">
        <f>C39-C38</f>
        <v>687</v>
      </c>
      <c r="E39" s="31">
        <v>295.35</v>
      </c>
      <c r="F39" s="31">
        <v>182.13</v>
      </c>
      <c r="G39" s="33"/>
    </row>
    <row r="40" spans="2:7" ht="15">
      <c r="B40" s="20" t="s">
        <v>6</v>
      </c>
      <c r="C40" s="21">
        <v>2300786</v>
      </c>
      <c r="D40" s="21"/>
      <c r="E40" s="22">
        <v>16.83</v>
      </c>
      <c r="F40" s="22">
        <v>168.2</v>
      </c>
      <c r="G40" s="33"/>
    </row>
    <row r="41" spans="2:7" ht="15">
      <c r="B41" s="23" t="s">
        <v>7</v>
      </c>
      <c r="C41" s="24">
        <v>2301473</v>
      </c>
      <c r="D41" s="24">
        <f>C41-C40</f>
        <v>687</v>
      </c>
      <c r="E41" s="25">
        <v>333.7</v>
      </c>
      <c r="F41" s="25">
        <v>218.8</v>
      </c>
      <c r="G41" s="33"/>
    </row>
    <row r="42" spans="2:6" ht="15">
      <c r="B42" s="26" t="s">
        <v>2</v>
      </c>
      <c r="C42" s="27">
        <v>2302422</v>
      </c>
      <c r="D42" s="27"/>
      <c r="E42" s="28">
        <v>185.78</v>
      </c>
      <c r="F42" s="28">
        <v>284.3</v>
      </c>
    </row>
    <row r="43" spans="2:6" ht="15">
      <c r="B43" s="29" t="s">
        <v>3</v>
      </c>
      <c r="C43" s="30">
        <v>2303109</v>
      </c>
      <c r="D43" s="30">
        <f>C43-C42</f>
        <v>687</v>
      </c>
      <c r="E43" s="31">
        <v>143.43</v>
      </c>
      <c r="F43" s="31">
        <v>346.93</v>
      </c>
    </row>
    <row r="44" spans="2:6" ht="15">
      <c r="B44" s="20" t="s">
        <v>4</v>
      </c>
      <c r="C44" s="21">
        <v>2303232</v>
      </c>
      <c r="D44" s="21"/>
      <c r="E44" s="22">
        <v>265.88</v>
      </c>
      <c r="F44" s="22">
        <v>3.07</v>
      </c>
    </row>
    <row r="45" spans="2:6" ht="15">
      <c r="B45" s="23" t="s">
        <v>5</v>
      </c>
      <c r="C45" s="24">
        <v>2303919</v>
      </c>
      <c r="D45" s="24">
        <f>C45-C44</f>
        <v>687</v>
      </c>
      <c r="E45" s="25">
        <v>221.7</v>
      </c>
      <c r="F45" s="25">
        <v>49.7</v>
      </c>
    </row>
    <row r="46" spans="2:6" ht="15">
      <c r="B46" s="17"/>
      <c r="C46" s="18"/>
      <c r="D46" s="12"/>
      <c r="E46" s="19"/>
      <c r="F46" s="19"/>
    </row>
    <row r="48" spans="1:5" ht="15.75">
      <c r="A48" s="38"/>
      <c r="B48" s="42" t="s">
        <v>49</v>
      </c>
      <c r="C48" s="38"/>
      <c r="D48" s="38"/>
      <c r="E48" s="38"/>
    </row>
    <row r="49" spans="1:5" ht="15">
      <c r="A49" s="38"/>
      <c r="B49" s="16" t="s">
        <v>50</v>
      </c>
      <c r="C49" s="38">
        <v>60</v>
      </c>
      <c r="D49" s="38"/>
      <c r="E49" s="38"/>
    </row>
    <row r="50" spans="1:5" ht="15">
      <c r="A50" s="38"/>
      <c r="B50" s="38"/>
      <c r="C50" s="38"/>
      <c r="D50" s="38"/>
      <c r="E50" s="38"/>
    </row>
    <row r="51" spans="1:8" ht="15.75">
      <c r="A51" s="43" t="s">
        <v>48</v>
      </c>
      <c r="B51" s="44" t="s">
        <v>43</v>
      </c>
      <c r="C51" s="45"/>
      <c r="D51" s="45"/>
      <c r="E51" s="46"/>
      <c r="F51" s="34" t="s">
        <v>44</v>
      </c>
      <c r="G51" s="35"/>
      <c r="H51" s="36"/>
    </row>
    <row r="52" spans="1:8" ht="15.75">
      <c r="A52" s="47"/>
      <c r="B52" s="48" t="s">
        <v>39</v>
      </c>
      <c r="C52" s="48" t="s">
        <v>40</v>
      </c>
      <c r="D52" s="48" t="s">
        <v>41</v>
      </c>
      <c r="E52" s="48" t="s">
        <v>42</v>
      </c>
      <c r="F52" s="11" t="s">
        <v>45</v>
      </c>
      <c r="G52" s="11" t="s">
        <v>46</v>
      </c>
      <c r="H52" s="11" t="s">
        <v>47</v>
      </c>
    </row>
    <row r="53" spans="1:8" ht="15">
      <c r="A53" s="9">
        <v>1</v>
      </c>
      <c r="B53" s="14">
        <f>-$C$49*COS(RADIANS(E36))</f>
        <v>-59.999064217718896</v>
      </c>
      <c r="C53" s="14">
        <f>-$C$49*SIN(RADIANS(E36))</f>
        <v>0.3351014742496924</v>
      </c>
      <c r="D53" s="14">
        <f>-$C$49*COS(RADIANS(E37))</f>
        <v>-43.23306670081984</v>
      </c>
      <c r="E53" s="14">
        <f>-$C$49*SIN(RADIANS(E37))</f>
        <v>41.60410969654877</v>
      </c>
      <c r="F53" s="14">
        <f>(D53*TAN(RADIANS(F37))-B53*TAN(RADIANS(F36))-E53+C53)/(TAN(RADIANS(F37))-TAN(RADIANS(F36)))</f>
        <v>-93.22311457079851</v>
      </c>
      <c r="G53" s="14">
        <f>TAN(RADIANS(F36))*(F53-B53)+C53</f>
        <v>37.49417962269509</v>
      </c>
      <c r="H53" s="15">
        <f>SQRT(F53^2+G53^2)</f>
        <v>100.48065781959805</v>
      </c>
    </row>
    <row r="54" spans="1:8" ht="15">
      <c r="A54" s="9">
        <v>2</v>
      </c>
      <c r="B54" s="14">
        <f>-$C$49*COS(RADIANS(E38))</f>
        <v>-56.15619976855522</v>
      </c>
      <c r="C54" s="14">
        <f>-$C$49*SIN(RADIANS(E38))</f>
        <v>21.130102402830857</v>
      </c>
      <c r="D54" s="14">
        <f>-$C$49*COS(RADIANS(E39))</f>
        <v>-25.688799685279413</v>
      </c>
      <c r="E54" s="14">
        <f>-$C$49*SIN(RADIANS(E39))</f>
        <v>54.2225559221399</v>
      </c>
      <c r="F54" s="14">
        <f>(D54*TAN(RADIANS(F39))-B54*TAN(RADIANS(F38))-E54+C54)/(TAN(RADIANS(F39))-TAN(RADIANS(F38)))</f>
        <v>-87.17754149236276</v>
      </c>
      <c r="G54" s="14">
        <f>TAN(RADIANS(F38))*(F54-B54)+C54</f>
        <v>51.93562677417138</v>
      </c>
      <c r="H54" s="15">
        <f>SQRT(F54^2+G54^2)</f>
        <v>101.47528304507782</v>
      </c>
    </row>
    <row r="55" spans="1:8" ht="15">
      <c r="A55" s="9">
        <v>3</v>
      </c>
      <c r="B55" s="14">
        <f>-$C$49*COS(RADIANS(E40))</f>
        <v>-57.4300817770025</v>
      </c>
      <c r="C55" s="14">
        <f>-$C$49*SIN(RADIANS(E40))</f>
        <v>-17.371980517108746</v>
      </c>
      <c r="D55" s="14">
        <f>-$C$49*COS(RADIANS(E41))</f>
        <v>-53.78918582300643</v>
      </c>
      <c r="E55" s="14">
        <f>-$C$49*SIN(RADIANS(E41))</f>
        <v>26.58427144945079</v>
      </c>
      <c r="F55" s="14">
        <f>(D55*TAN(RADIANS(F41))-B55*TAN(RADIANS(F40))-E55+C55)/(TAN(RADIANS(F41))-TAN(RADIANS(F40)))</f>
        <v>-97.93518540024479</v>
      </c>
      <c r="G55" s="14">
        <f>TAN(RADIANS(F40))*(F55-B55)+C55</f>
        <v>-8.910023498728329</v>
      </c>
      <c r="H55" s="15">
        <f>SQRT(F55^2+G55^2)</f>
        <v>98.33966167385472</v>
      </c>
    </row>
    <row r="56" spans="1:8" ht="15">
      <c r="A56" s="9">
        <v>4</v>
      </c>
      <c r="B56" s="14">
        <f>-$C$49*COS(RADIANS(E42))</f>
        <v>59.694955411127275</v>
      </c>
      <c r="C56" s="14">
        <f>-$C$49*SIN(RADIANS(E42))</f>
        <v>6.042540729157456</v>
      </c>
      <c r="D56" s="14">
        <f>-$C$49*COS(RADIANS(E43))</f>
        <v>48.187772864572885</v>
      </c>
      <c r="E56" s="14">
        <f>-$C$49*SIN(RADIANS(E43))</f>
        <v>-35.74826634051411</v>
      </c>
      <c r="F56" s="14">
        <f>(D56*TAN(RADIANS(F43))-B56*TAN(RADIANS(F42))-E56+C56)/(TAN(RADIANS(F43))-TAN(RADIANS(F42)))</f>
        <v>71.74108138047929</v>
      </c>
      <c r="G56" s="14">
        <f>TAN(RADIANS(F42))*(F56-B56)+C56</f>
        <v>-41.216294187376235</v>
      </c>
      <c r="H56" s="15">
        <f>SQRT(F56^2+G56^2)</f>
        <v>82.73793364703336</v>
      </c>
    </row>
    <row r="57" spans="1:8" ht="15">
      <c r="A57" s="9">
        <v>5</v>
      </c>
      <c r="B57" s="14">
        <f>-$C$49*COS(RADIANS(E44))</f>
        <v>4.310736749091503</v>
      </c>
      <c r="C57" s="14">
        <f>-$C$49*SIN(RADIANS(E44))</f>
        <v>59.84494589086059</v>
      </c>
      <c r="D57" s="14">
        <f>-$C$49*COS(RADIANS(E45))</f>
        <v>44.79829093712349</v>
      </c>
      <c r="E57" s="14">
        <f>-$C$49*SIN(RADIANS(E45))</f>
        <v>39.91382127926165</v>
      </c>
      <c r="F57" s="14">
        <f>(D57*TAN(RADIANS(F45))-B57*TAN(RADIANS(F44))-E57+C57)/(TAN(RADIANS(F45))-TAN(RADIANS(F44)))</f>
        <v>64.43584700996449</v>
      </c>
      <c r="G57" s="14">
        <f>TAN(RADIANS(F44))*(F57-B57)+C57</f>
        <v>63.0696325858577</v>
      </c>
      <c r="H57" s="15">
        <f>SQRT(F57^2+G57^2)</f>
        <v>90.1651647500665</v>
      </c>
    </row>
    <row r="58" spans="1:8" ht="15">
      <c r="A58" s="18"/>
      <c r="B58" s="49"/>
      <c r="C58" s="49"/>
      <c r="D58" s="49"/>
      <c r="E58" s="49"/>
      <c r="F58" s="13"/>
      <c r="G58" s="13"/>
      <c r="H58" s="12"/>
    </row>
    <row r="59" spans="1:8" ht="15">
      <c r="A59" s="18"/>
      <c r="B59" s="18"/>
      <c r="C59" s="18"/>
      <c r="D59" s="18"/>
      <c r="E59" s="18"/>
      <c r="F59" s="12"/>
      <c r="G59" s="12"/>
      <c r="H59" s="12"/>
    </row>
    <row r="60" spans="1:8" ht="15.75">
      <c r="A60" s="18"/>
      <c r="B60" s="50" t="s">
        <v>61</v>
      </c>
      <c r="C60" s="49"/>
      <c r="D60" s="49"/>
      <c r="E60" s="49"/>
      <c r="F60" s="13"/>
      <c r="G60" s="13"/>
      <c r="H60" s="12"/>
    </row>
    <row r="61" spans="1:9" ht="15">
      <c r="A61" s="18"/>
      <c r="B61" s="38"/>
      <c r="C61" s="38"/>
      <c r="D61" s="38"/>
      <c r="E61" s="38"/>
      <c r="F61" s="13"/>
      <c r="G61" s="13"/>
      <c r="H61" s="12"/>
      <c r="I61" s="13"/>
    </row>
    <row r="62" spans="1:8" ht="15.75">
      <c r="A62" s="18"/>
      <c r="B62" s="51"/>
      <c r="C62" s="52" t="s">
        <v>57</v>
      </c>
      <c r="D62" s="52" t="s">
        <v>58</v>
      </c>
      <c r="E62" s="52" t="s">
        <v>58</v>
      </c>
      <c r="F62" s="13"/>
      <c r="G62" s="12"/>
      <c r="H62" s="12"/>
    </row>
    <row r="63" spans="1:9" ht="15.75">
      <c r="A63" s="18"/>
      <c r="B63" s="53" t="s">
        <v>51</v>
      </c>
      <c r="C63" s="39">
        <v>500</v>
      </c>
      <c r="D63" s="39">
        <v>500</v>
      </c>
      <c r="E63" s="39">
        <v>500</v>
      </c>
      <c r="F63" s="13"/>
      <c r="G63" s="13"/>
      <c r="H63" s="12"/>
      <c r="I63" s="13"/>
    </row>
    <row r="64" spans="1:8" ht="15.75">
      <c r="A64" s="18"/>
      <c r="B64" s="53" t="s">
        <v>52</v>
      </c>
      <c r="C64" s="39">
        <v>500</v>
      </c>
      <c r="D64" s="39">
        <v>501</v>
      </c>
      <c r="E64" s="39">
        <v>501</v>
      </c>
      <c r="F64" s="13"/>
      <c r="G64" s="13"/>
      <c r="H64" s="12"/>
    </row>
    <row r="65" spans="1:8" ht="15.75">
      <c r="A65" s="18"/>
      <c r="B65" s="53" t="s">
        <v>53</v>
      </c>
      <c r="C65" s="39">
        <v>300.33</v>
      </c>
      <c r="D65" s="9">
        <v>300</v>
      </c>
      <c r="E65" s="39">
        <v>300</v>
      </c>
      <c r="F65" s="13"/>
      <c r="G65" s="12"/>
      <c r="H65" s="12"/>
    </row>
    <row r="66" spans="1:8" ht="15.75">
      <c r="A66" s="18"/>
      <c r="B66" s="53"/>
      <c r="C66" s="39"/>
      <c r="D66" s="9"/>
      <c r="E66" s="9"/>
      <c r="F66" s="13"/>
      <c r="G66" s="12"/>
      <c r="H66" s="12"/>
    </row>
    <row r="67" spans="1:6" ht="15.75">
      <c r="A67" s="38"/>
      <c r="B67" s="54" t="s">
        <v>54</v>
      </c>
      <c r="C67" s="55">
        <v>463</v>
      </c>
      <c r="D67" s="9">
        <v>463</v>
      </c>
      <c r="E67" s="9">
        <v>464</v>
      </c>
      <c r="F67" s="13"/>
    </row>
    <row r="68" spans="1:6" ht="15.75">
      <c r="A68" s="38"/>
      <c r="B68" s="54" t="s">
        <v>55</v>
      </c>
      <c r="C68" s="55">
        <v>530</v>
      </c>
      <c r="D68" s="9">
        <v>533</v>
      </c>
      <c r="E68" s="9">
        <v>530</v>
      </c>
      <c r="F68" s="13"/>
    </row>
    <row r="69" spans="1:6" ht="15.75">
      <c r="A69" s="38"/>
      <c r="B69" s="54" t="s">
        <v>56</v>
      </c>
      <c r="C69" s="55">
        <v>459.63</v>
      </c>
      <c r="D69" s="9">
        <v>460</v>
      </c>
      <c r="E69" s="9">
        <v>461</v>
      </c>
      <c r="F69" s="13"/>
    </row>
    <row r="70" spans="1:6" ht="15.75">
      <c r="A70" s="38"/>
      <c r="B70" s="56"/>
      <c r="C70" s="9"/>
      <c r="D70" s="9"/>
      <c r="E70" s="9"/>
      <c r="F70" s="13"/>
    </row>
    <row r="71" spans="1:6" ht="15.75">
      <c r="A71" s="38"/>
      <c r="B71" s="54" t="s">
        <v>59</v>
      </c>
      <c r="C71" s="15">
        <f>C69/C65</f>
        <v>1.5304165418040157</v>
      </c>
      <c r="D71" s="15">
        <f>D69/D65</f>
        <v>1.5333333333333334</v>
      </c>
      <c r="E71" s="15">
        <f>E69/E65</f>
        <v>1.5366666666666666</v>
      </c>
      <c r="F71" s="13"/>
    </row>
    <row r="72" spans="1:6" ht="15.75">
      <c r="A72" s="38"/>
      <c r="B72" s="54" t="s">
        <v>60</v>
      </c>
      <c r="C72" s="15">
        <f>SQRT((C67-C63)^2+(C68-C64)^2)/C69</f>
        <v>0.10363557960807218</v>
      </c>
      <c r="D72" s="15">
        <f>SQRT((D67-D63)^2+(D68-D64)^2)/D69</f>
        <v>0.1063441287707392</v>
      </c>
      <c r="E72" s="15">
        <f>SQRT((E67-E63)^2+(E68-E64)^2)/E69</f>
        <v>0.1002770007056505</v>
      </c>
      <c r="F72" s="13"/>
    </row>
    <row r="73" spans="1:5" ht="15">
      <c r="A73" s="38"/>
      <c r="B73" s="38"/>
      <c r="C73" s="38"/>
      <c r="D73" s="38"/>
      <c r="E73" s="38"/>
    </row>
    <row r="74" spans="1:5" ht="15.75">
      <c r="A74" s="38"/>
      <c r="B74" s="57" t="s">
        <v>67</v>
      </c>
      <c r="C74" s="38"/>
      <c r="D74" s="38"/>
      <c r="E74" s="38"/>
    </row>
    <row r="75" spans="1:5" ht="15">
      <c r="A75" s="38"/>
      <c r="B75" s="38"/>
      <c r="C75" s="38"/>
      <c r="D75" s="38"/>
      <c r="E75" s="38"/>
    </row>
    <row r="76" spans="1:5" ht="15">
      <c r="A76" s="38"/>
      <c r="B76" s="58"/>
      <c r="C76" s="58" t="s">
        <v>62</v>
      </c>
      <c r="D76" s="58" t="s">
        <v>63</v>
      </c>
      <c r="E76" s="58" t="s">
        <v>64</v>
      </c>
    </row>
    <row r="77" spans="1:5" ht="15">
      <c r="A77" s="38"/>
      <c r="B77" s="9" t="s">
        <v>65</v>
      </c>
      <c r="C77" s="9">
        <v>60</v>
      </c>
      <c r="D77" s="9">
        <v>0.01671</v>
      </c>
      <c r="E77" s="9">
        <v>59.992</v>
      </c>
    </row>
    <row r="78" spans="1:5" ht="15">
      <c r="A78" s="38"/>
      <c r="B78" s="9" t="s">
        <v>66</v>
      </c>
      <c r="C78" s="9">
        <v>92</v>
      </c>
      <c r="D78" s="9">
        <v>0.0934</v>
      </c>
      <c r="E78" s="9">
        <v>91.598</v>
      </c>
    </row>
  </sheetData>
  <mergeCells count="3">
    <mergeCell ref="A51:A52"/>
    <mergeCell ref="F51:H51"/>
    <mergeCell ref="B51:E5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sdc</dc:creator>
  <cp:keywords/>
  <dc:description/>
  <cp:lastModifiedBy> sdc</cp:lastModifiedBy>
  <cp:lastPrinted>2005-01-17T11:04:58Z</cp:lastPrinted>
  <dcterms:created xsi:type="dcterms:W3CDTF">2005-01-16T19:15:03Z</dcterms:created>
  <dcterms:modified xsi:type="dcterms:W3CDTF">2005-02-01T20:51:29Z</dcterms:modified>
  <cp:category/>
  <cp:version/>
  <cp:contentType/>
  <cp:contentStatus/>
</cp:coreProperties>
</file>