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95" windowHeight="130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<sst xmlns="http://schemas.openxmlformats.org/spreadsheetml/2006/main" count="47" uniqueCount="46">
  <si>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17/02/1585</t>
  </si>
  <si>
    <t>5/01/1587</t>
  </si>
  <si>
    <t>19/09/1591</t>
  </si>
  <si>
    <t>6/08/1593</t>
  </si>
  <si>
    <t>7/12/1593</t>
  </si>
  <si>
    <t>25/10/1595</t>
  </si>
  <si>
    <t>28/03/1587</t>
  </si>
  <si>
    <t>12/02/1589</t>
  </si>
  <si>
    <t>10/03/1585</t>
  </si>
  <si>
    <t>26/01/1587</t>
  </si>
  <si>
    <t>Date</t>
  </si>
  <si>
    <t>Jour julien</t>
  </si>
  <si>
    <t>Données Kepler ordre chronologique</t>
  </si>
  <si>
    <r>
      <t>D</t>
    </r>
    <r>
      <rPr>
        <b/>
        <sz val="12"/>
        <rFont val="Arial"/>
        <family val="2"/>
      </rPr>
      <t>T</t>
    </r>
  </si>
  <si>
    <t>longitude
Soleil</t>
  </si>
  <si>
    <t>longitude
Mars</t>
  </si>
  <si>
    <t>x1</t>
  </si>
  <si>
    <t>y1</t>
  </si>
  <si>
    <t>x2</t>
  </si>
  <si>
    <t>y2</t>
  </si>
  <si>
    <t>Positions Terre</t>
  </si>
  <si>
    <t>Position Mars</t>
  </si>
  <si>
    <t>x mars</t>
  </si>
  <si>
    <t>y mars</t>
  </si>
  <si>
    <t>r mars</t>
  </si>
  <si>
    <t>Point</t>
  </si>
  <si>
    <t>Orbite de Mars</t>
  </si>
  <si>
    <t>Rayon (mm)</t>
  </si>
  <si>
    <t>xt</t>
  </si>
  <si>
    <t>yt</t>
  </si>
  <si>
    <t>rt</t>
  </si>
  <si>
    <t>xm</t>
  </si>
  <si>
    <t>ym</t>
  </si>
  <si>
    <t>rm</t>
  </si>
  <si>
    <t>IRIS</t>
  </si>
  <si>
    <t>Résultat fichier image IDL imaorbite.jpg</t>
  </si>
  <si>
    <t>a</t>
  </si>
  <si>
    <t>e</t>
  </si>
  <si>
    <t>b</t>
  </si>
  <si>
    <t>Terre</t>
  </si>
  <si>
    <t>Mars</t>
  </si>
  <si>
    <t>Approximation d'orbites elliptiques par des cercles</t>
  </si>
  <si>
    <r>
      <t>a</t>
    </r>
    <r>
      <rPr>
        <b/>
        <sz val="10"/>
        <rFont val="Arial"/>
        <family val="2"/>
      </rPr>
      <t xml:space="preserve"> Mars</t>
    </r>
  </si>
  <si>
    <r>
      <t>e</t>
    </r>
    <r>
      <rPr>
        <b/>
        <sz val="10"/>
        <rFont val="Arial"/>
        <family val="2"/>
      </rPr>
      <t xml:space="preserve"> Mars</t>
    </r>
  </si>
  <si>
    <t>différence</t>
  </si>
  <si>
    <t>Echelle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</si>
</sst>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[$-40C]dddd\ d\ mmmm\ yyyy"/>
    <numFmt numFmtId="168" formatCode="0.000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Border="1" applyAlignment="1">
      <alignment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B42" sqref="B42:F46"/>
    </sheetView>
  </sheetViews>
  <sheetFormatPr defaultColWidth="11.421875" defaultRowHeight="12.75"/>
  <cols>
    <col min="1" max="1" width="8.00390625" style="0" customWidth="1"/>
    <col min="2" max="2" width="17.421875" style="0" customWidth="1"/>
    <col min="3" max="3" width="13.140625" style="0" customWidth="1"/>
    <col min="4" max="4" width="13.57421875" style="0" customWidth="1"/>
    <col min="5" max="5" width="14.00390625" style="0" customWidth="1"/>
    <col min="6" max="6" width="13.140625" style="0" customWidth="1"/>
    <col min="7" max="7" width="12.7109375" style="0" customWidth="1"/>
    <col min="8" max="8" width="12.421875" style="0" bestFit="1" customWidth="1"/>
  </cols>
  <sheetData>
    <row r="2" ht="18">
      <c r="B2" s="3" t="s">
        <v>12</v>
      </c>
    </row>
    <row r="4" spans="2:6" ht="31.5">
      <c r="B4" s="7" t="s">
        <v>10</v>
      </c>
      <c r="C4" s="7" t="s">
        <v>11</v>
      </c>
      <c r="D4" s="28" t="s">
        <v>13</v>
      </c>
      <c r="E4" s="8" t="s">
        <v>14</v>
      </c>
      <c r="F4" s="8" t="s">
        <v>15</v>
      </c>
    </row>
    <row r="5" spans="2:6" ht="15">
      <c r="B5" s="21" t="s">
        <v>8</v>
      </c>
      <c r="C5" s="22">
        <v>2300038</v>
      </c>
      <c r="D5" s="22"/>
      <c r="E5" s="23">
        <v>359.68</v>
      </c>
      <c r="F5" s="23">
        <v>131.8</v>
      </c>
    </row>
    <row r="6" spans="2:6" ht="15">
      <c r="B6" s="24" t="s">
        <v>9</v>
      </c>
      <c r="C6" s="25">
        <v>2300725</v>
      </c>
      <c r="D6" s="10">
        <f>C6-C5</f>
        <v>687</v>
      </c>
      <c r="E6" s="26">
        <v>316.1</v>
      </c>
      <c r="F6" s="26">
        <v>184.7</v>
      </c>
    </row>
    <row r="7" spans="2:6" ht="15">
      <c r="B7" s="38" t="s">
        <v>0</v>
      </c>
      <c r="C7" s="38">
        <v>2300017</v>
      </c>
      <c r="D7" s="39"/>
      <c r="E7" s="40">
        <v>339.38</v>
      </c>
      <c r="F7" s="40">
        <v>135.2</v>
      </c>
    </row>
    <row r="8" spans="2:6" ht="15">
      <c r="B8" s="41" t="s">
        <v>1</v>
      </c>
      <c r="C8" s="42">
        <v>2300704</v>
      </c>
      <c r="D8" s="43">
        <f>C8-C7</f>
        <v>687</v>
      </c>
      <c r="E8" s="44">
        <v>295.35</v>
      </c>
      <c r="F8" s="44">
        <v>182.13</v>
      </c>
    </row>
    <row r="9" spans="2:6" ht="15">
      <c r="B9" s="21" t="s">
        <v>6</v>
      </c>
      <c r="C9" s="22">
        <v>2300786</v>
      </c>
      <c r="D9" s="27"/>
      <c r="E9" s="23">
        <v>16.83</v>
      </c>
      <c r="F9" s="23">
        <v>168.2</v>
      </c>
    </row>
    <row r="10" spans="2:6" ht="15">
      <c r="B10" s="24" t="s">
        <v>7</v>
      </c>
      <c r="C10" s="25">
        <v>2301473</v>
      </c>
      <c r="D10" s="10">
        <f>C10-C9</f>
        <v>687</v>
      </c>
      <c r="E10" s="26">
        <v>333.7</v>
      </c>
      <c r="F10" s="26">
        <v>218.8</v>
      </c>
    </row>
    <row r="11" spans="2:6" ht="15">
      <c r="B11" s="38" t="s">
        <v>2</v>
      </c>
      <c r="C11" s="39">
        <v>2302422</v>
      </c>
      <c r="D11" s="45"/>
      <c r="E11" s="40">
        <v>185.78</v>
      </c>
      <c r="F11" s="40">
        <v>284.3</v>
      </c>
    </row>
    <row r="12" spans="2:6" ht="15">
      <c r="B12" s="41" t="s">
        <v>3</v>
      </c>
      <c r="C12" s="42">
        <v>2303109</v>
      </c>
      <c r="D12" s="43">
        <f>C12-C11</f>
        <v>687</v>
      </c>
      <c r="E12" s="44">
        <v>143.43</v>
      </c>
      <c r="F12" s="44">
        <v>346.93</v>
      </c>
    </row>
    <row r="13" spans="2:6" ht="15">
      <c r="B13" s="21" t="s">
        <v>4</v>
      </c>
      <c r="C13" s="22">
        <v>2303232</v>
      </c>
      <c r="D13" s="27"/>
      <c r="E13" s="23">
        <v>265.88</v>
      </c>
      <c r="F13" s="23">
        <v>3.07</v>
      </c>
    </row>
    <row r="14" spans="2:6" ht="15">
      <c r="B14" s="24" t="s">
        <v>5</v>
      </c>
      <c r="C14" s="25">
        <v>2303919</v>
      </c>
      <c r="D14" s="10">
        <f>C14-C13</f>
        <v>687</v>
      </c>
      <c r="E14" s="26">
        <v>221.7</v>
      </c>
      <c r="F14" s="26">
        <v>49.7</v>
      </c>
    </row>
    <row r="15" spans="2:6" ht="15">
      <c r="B15" s="17"/>
      <c r="C15" s="18"/>
      <c r="D15" s="11"/>
      <c r="E15" s="19"/>
      <c r="F15" s="19"/>
    </row>
    <row r="17" ht="15.75">
      <c r="B17" s="16" t="s">
        <v>26</v>
      </c>
    </row>
    <row r="18" spans="2:3" ht="15">
      <c r="B18" s="15" t="s">
        <v>27</v>
      </c>
      <c r="C18">
        <v>60</v>
      </c>
    </row>
    <row r="20" spans="1:8" ht="12.75">
      <c r="A20" s="50" t="s">
        <v>25</v>
      </c>
      <c r="B20" s="52" t="s">
        <v>20</v>
      </c>
      <c r="C20" s="55"/>
      <c r="D20" s="55"/>
      <c r="E20" s="56"/>
      <c r="F20" s="52" t="s">
        <v>21</v>
      </c>
      <c r="G20" s="53"/>
      <c r="H20" s="54"/>
    </row>
    <row r="21" spans="1:8" ht="15.75">
      <c r="A21" s="51"/>
      <c r="B21" s="9" t="s">
        <v>16</v>
      </c>
      <c r="C21" s="9" t="s">
        <v>17</v>
      </c>
      <c r="D21" s="9" t="s">
        <v>18</v>
      </c>
      <c r="E21" s="9" t="s">
        <v>19</v>
      </c>
      <c r="F21" s="7" t="s">
        <v>22</v>
      </c>
      <c r="G21" s="7" t="s">
        <v>23</v>
      </c>
      <c r="H21" s="7" t="s">
        <v>24</v>
      </c>
    </row>
    <row r="22" spans="1:8" ht="15">
      <c r="A22" s="2">
        <v>1</v>
      </c>
      <c r="B22" s="13">
        <f>-$C$18*COS(RADIANS(E5))</f>
        <v>-59.999064217718896</v>
      </c>
      <c r="C22" s="13">
        <f>-$C$18*SIN(RADIANS(E5))</f>
        <v>0.3351014742496924</v>
      </c>
      <c r="D22" s="13">
        <f>-$C$18*COS(RADIANS(E6))</f>
        <v>-43.23306670081984</v>
      </c>
      <c r="E22" s="13">
        <f>-$C$18*SIN(RADIANS(E6))</f>
        <v>41.60410969654877</v>
      </c>
      <c r="F22" s="13">
        <f>(D22*TAN(RADIANS(F6))-B22*TAN(RADIANS(F5))-E22+C22)/(TAN(RADIANS(F6))-TAN(RADIANS(F5)))</f>
        <v>-93.22311457079851</v>
      </c>
      <c r="G22" s="13">
        <f>TAN(RADIANS(F5))*(F22-B22)+C22</f>
        <v>37.49417962269509</v>
      </c>
      <c r="H22" s="14">
        <f>SQRT(F22^2+G22^2)</f>
        <v>100.48065781959805</v>
      </c>
    </row>
    <row r="23" spans="1:8" ht="15">
      <c r="A23" s="2">
        <v>2</v>
      </c>
      <c r="B23" s="13">
        <f>-$C$18*COS(RADIANS(E7))</f>
        <v>-56.15619976855522</v>
      </c>
      <c r="C23" s="13">
        <f>-$C$18*SIN(RADIANS(E7))</f>
        <v>21.130102402830857</v>
      </c>
      <c r="D23" s="13">
        <f>-$C$18*COS(RADIANS(E8))</f>
        <v>-25.688799685279413</v>
      </c>
      <c r="E23" s="13">
        <f>-$C$18*SIN(RADIANS(E8))</f>
        <v>54.2225559221399</v>
      </c>
      <c r="F23" s="13">
        <f>(D23*TAN(RADIANS(F8))-B23*TAN(RADIANS(F7))-E23+C23)/(TAN(RADIANS(F8))-TAN(RADIANS(F7)))</f>
        <v>-87.17754149236276</v>
      </c>
      <c r="G23" s="13">
        <f>TAN(RADIANS(F7))*(F23-B23)+C23</f>
        <v>51.93562677417138</v>
      </c>
      <c r="H23" s="14">
        <f>SQRT(F23^2+G23^2)</f>
        <v>101.47528304507782</v>
      </c>
    </row>
    <row r="24" spans="1:8" ht="15">
      <c r="A24" s="2">
        <v>3</v>
      </c>
      <c r="B24" s="13">
        <f>-$C$18*COS(RADIANS(E9))</f>
        <v>-57.4300817770025</v>
      </c>
      <c r="C24" s="13">
        <f>-$C$18*SIN(RADIANS(E9))</f>
        <v>-17.371980517108746</v>
      </c>
      <c r="D24" s="13">
        <f>-$C$18*COS(RADIANS(E10))</f>
        <v>-53.78918582300643</v>
      </c>
      <c r="E24" s="13">
        <f>-$C$18*SIN(RADIANS(E10))</f>
        <v>26.58427144945079</v>
      </c>
      <c r="F24" s="13">
        <f>(D24*TAN(RADIANS(F10))-B24*TAN(RADIANS(F9))-E24+C24)/(TAN(RADIANS(F10))-TAN(RADIANS(F9)))</f>
        <v>-97.93518540024479</v>
      </c>
      <c r="G24" s="13">
        <f>TAN(RADIANS(F9))*(F24-B24)+C24</f>
        <v>-8.910023498728329</v>
      </c>
      <c r="H24" s="14">
        <f>SQRT(F24^2+G24^2)</f>
        <v>98.33966167385472</v>
      </c>
    </row>
    <row r="25" spans="1:8" ht="15">
      <c r="A25" s="2">
        <v>4</v>
      </c>
      <c r="B25" s="13">
        <f>-$C$18*COS(RADIANS(E11))</f>
        <v>59.694955411127275</v>
      </c>
      <c r="C25" s="13">
        <f>-$C$18*SIN(RADIANS(E11))</f>
        <v>6.042540729157456</v>
      </c>
      <c r="D25" s="13">
        <f>-$C$18*COS(RADIANS(E12))</f>
        <v>48.187772864572885</v>
      </c>
      <c r="E25" s="13">
        <f>-$C$18*SIN(RADIANS(E12))</f>
        <v>-35.74826634051411</v>
      </c>
      <c r="F25" s="13">
        <f>(D25*TAN(RADIANS(F12))-B25*TAN(RADIANS(F11))-E25+C25)/(TAN(RADIANS(F12))-TAN(RADIANS(F11)))</f>
        <v>71.74108138047929</v>
      </c>
      <c r="G25" s="13">
        <f>TAN(RADIANS(F11))*(F25-B25)+C25</f>
        <v>-41.216294187376235</v>
      </c>
      <c r="H25" s="14">
        <f>SQRT(F25^2+G25^2)</f>
        <v>82.73793364703336</v>
      </c>
    </row>
    <row r="26" spans="1:8" ht="15">
      <c r="A26" s="2">
        <v>5</v>
      </c>
      <c r="B26" s="13">
        <f>-$C$18*COS(RADIANS(E13))</f>
        <v>4.310736749091503</v>
      </c>
      <c r="C26" s="13">
        <f>-$C$18*SIN(RADIANS(E13))</f>
        <v>59.84494589086059</v>
      </c>
      <c r="D26" s="13">
        <f>-$C$18*COS(RADIANS(E14))</f>
        <v>44.79829093712349</v>
      </c>
      <c r="E26" s="13">
        <f>-$C$18*SIN(RADIANS(E14))</f>
        <v>39.91382127926165</v>
      </c>
      <c r="F26" s="13">
        <f>(D26*TAN(RADIANS(F14))-B26*TAN(RADIANS(F13))-E26+C26)/(TAN(RADIANS(F14))-TAN(RADIANS(F13)))</f>
        <v>64.43584700996449</v>
      </c>
      <c r="G26" s="13">
        <f>TAN(RADIANS(F13))*(F26-B26)+C26</f>
        <v>63.0696325858577</v>
      </c>
      <c r="H26" s="14">
        <f>SQRT(F26^2+G26^2)</f>
        <v>90.1651647500665</v>
      </c>
    </row>
    <row r="27" spans="1:8" ht="12.75">
      <c r="A27" s="11"/>
      <c r="B27" s="12"/>
      <c r="C27" s="12"/>
      <c r="D27" s="12"/>
      <c r="E27" s="12"/>
      <c r="F27" s="12"/>
      <c r="G27" s="12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5.75">
      <c r="A29" s="11"/>
      <c r="B29" s="20" t="s">
        <v>35</v>
      </c>
      <c r="C29" s="12"/>
      <c r="D29" s="12"/>
      <c r="E29" s="12"/>
      <c r="F29" s="12"/>
      <c r="G29" s="12"/>
      <c r="H29" s="11"/>
    </row>
    <row r="30" spans="1:8" ht="12.75">
      <c r="A30" s="11"/>
      <c r="B30" s="5"/>
      <c r="C30" s="6" t="s">
        <v>34</v>
      </c>
      <c r="D30" s="6" t="s">
        <v>34</v>
      </c>
      <c r="F30" s="12"/>
      <c r="G30" s="11"/>
      <c r="H30" s="11"/>
    </row>
    <row r="31" spans="1:9" ht="12.75">
      <c r="A31" s="11"/>
      <c r="B31" s="33" t="s">
        <v>28</v>
      </c>
      <c r="C31" s="31"/>
      <c r="D31" s="31"/>
      <c r="F31" s="12"/>
      <c r="G31" s="12"/>
      <c r="H31" s="11"/>
      <c r="I31" s="12"/>
    </row>
    <row r="32" spans="1:8" ht="12.75">
      <c r="A32" s="11"/>
      <c r="B32" s="33" t="s">
        <v>29</v>
      </c>
      <c r="C32" s="31"/>
      <c r="D32" s="31"/>
      <c r="F32" s="12"/>
      <c r="G32" s="12"/>
      <c r="H32" s="11"/>
    </row>
    <row r="33" spans="1:8" ht="12.75">
      <c r="A33" s="11"/>
      <c r="B33" s="33" t="s">
        <v>30</v>
      </c>
      <c r="C33" s="4"/>
      <c r="D33" s="31"/>
      <c r="F33" s="12"/>
      <c r="G33" s="11"/>
      <c r="H33" s="11"/>
    </row>
    <row r="34" spans="1:8" ht="12.75">
      <c r="A34" s="11"/>
      <c r="B34" s="48" t="s">
        <v>45</v>
      </c>
      <c r="C34" s="4"/>
      <c r="D34" s="4"/>
      <c r="F34" s="12"/>
      <c r="G34" s="11"/>
      <c r="H34" s="11"/>
    </row>
    <row r="35" spans="2:6" ht="12.75">
      <c r="B35" s="34" t="s">
        <v>31</v>
      </c>
      <c r="C35" s="4"/>
      <c r="D35" s="4"/>
      <c r="F35" s="12"/>
    </row>
    <row r="36" spans="2:6" ht="12.75">
      <c r="B36" s="34" t="s">
        <v>32</v>
      </c>
      <c r="C36" s="4"/>
      <c r="D36" s="4"/>
      <c r="F36" s="12"/>
    </row>
    <row r="37" spans="2:6" ht="12.75">
      <c r="B37" s="34" t="s">
        <v>33</v>
      </c>
      <c r="C37" s="4"/>
      <c r="D37" s="4"/>
      <c r="F37" s="12"/>
    </row>
    <row r="38" spans="2:6" ht="12.75">
      <c r="B38" s="35"/>
      <c r="C38" s="4"/>
      <c r="D38" s="4"/>
      <c r="F38" s="12"/>
    </row>
    <row r="39" spans="2:6" ht="12.75">
      <c r="B39" s="36" t="s">
        <v>42</v>
      </c>
      <c r="C39" s="32"/>
      <c r="D39" s="32"/>
      <c r="F39" s="12"/>
    </row>
    <row r="40" spans="2:6" ht="12.75">
      <c r="B40" s="36" t="s">
        <v>43</v>
      </c>
      <c r="C40" s="32"/>
      <c r="D40" s="32"/>
      <c r="F40" s="12"/>
    </row>
    <row r="41" spans="2:6" ht="12.75">
      <c r="B41" s="46"/>
      <c r="C41" s="47"/>
      <c r="D41" s="47"/>
      <c r="F41" s="12"/>
    </row>
  </sheetData>
  <mergeCells count="3">
    <mergeCell ref="A20:A21"/>
    <mergeCell ref="F20:H20"/>
    <mergeCell ref="B20:E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selection activeCell="E9" sqref="E9"/>
    </sheetView>
  </sheetViews>
  <sheetFormatPr defaultColWidth="11.421875" defaultRowHeight="12.75"/>
  <cols>
    <col min="3" max="3" width="9.00390625" style="0" customWidth="1"/>
    <col min="6" max="6" width="13.28125" style="0" customWidth="1"/>
  </cols>
  <sheetData>
    <row r="2" ht="15.75">
      <c r="B2" s="1" t="s">
        <v>41</v>
      </c>
    </row>
    <row r="4" spans="2:6" ht="15">
      <c r="B4" s="29"/>
      <c r="C4" s="29" t="s">
        <v>36</v>
      </c>
      <c r="D4" s="29" t="s">
        <v>37</v>
      </c>
      <c r="E4" s="29" t="s">
        <v>38</v>
      </c>
      <c r="F4" s="37" t="s">
        <v>44</v>
      </c>
    </row>
    <row r="5" spans="2:6" ht="15.75">
      <c r="B5" s="49" t="s">
        <v>39</v>
      </c>
      <c r="C5" s="30">
        <v>60</v>
      </c>
      <c r="D5" s="30">
        <v>0.01671</v>
      </c>
      <c r="E5" s="30"/>
      <c r="F5" s="30"/>
    </row>
    <row r="6" spans="2:6" ht="15.75">
      <c r="B6" s="49" t="s">
        <v>40</v>
      </c>
      <c r="C6" s="30">
        <v>92</v>
      </c>
      <c r="D6" s="30">
        <v>0.0934</v>
      </c>
      <c r="E6" s="30"/>
      <c r="F6" s="3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2005-01-17T11:04:58Z</cp:lastPrinted>
  <dcterms:created xsi:type="dcterms:W3CDTF">2005-01-16T19:15:03Z</dcterms:created>
  <dcterms:modified xsi:type="dcterms:W3CDTF">2005-01-23T14:47:11Z</dcterms:modified>
  <cp:category/>
  <cp:version/>
  <cp:contentType/>
  <cp:contentStatus/>
</cp:coreProperties>
</file>